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'Лист1'!$A$1:$AC$171</definedName>
  </definedNames>
  <calcPr fullCalcOnLoad="1"/>
</workbook>
</file>

<file path=xl/sharedStrings.xml><?xml version="1.0" encoding="utf-8"?>
<sst xmlns="http://schemas.openxmlformats.org/spreadsheetml/2006/main" count="343" uniqueCount="325">
  <si>
    <t>№ п/п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</si>
  <si>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</si>
  <si>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</si>
  <si>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</si>
  <si>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</si>
  <si>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</si>
  <si>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</si>
  <si>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</si>
  <si>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</si>
  <si>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</si>
  <si>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</si>
  <si>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</si>
  <si>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</si>
  <si>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</si>
  <si>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Ленинский муниципальный район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</si>
  <si>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</si>
  <si>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</si>
  <si>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</si>
  <si>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Руднянский муниципальный район</t>
  </si>
  <si>
    <t>Серафимовичский муниципальный район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</si>
  <si>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</si>
  <si>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</si>
  <si>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</si>
  <si>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</si>
  <si>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</si>
  <si>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городской округ город Михайловка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</si>
  <si>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</si>
  <si>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</si>
  <si>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</si>
  <si>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</si>
  <si>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</si>
  <si>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</si>
  <si>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</si>
  <si>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</si>
  <si>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</si>
  <si>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</si>
  <si>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</si>
  <si>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</si>
  <si>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4.1.</t>
  </si>
  <si>
    <t>4.2.</t>
  </si>
  <si>
    <t>5.</t>
  </si>
  <si>
    <t>5.1.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</si>
  <si>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</si>
  <si>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</si>
  <si>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</si>
  <si>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</si>
  <si>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</si>
  <si>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</si>
  <si>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</si>
  <si>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</si>
  <si>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</si>
  <si>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</si>
  <si>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</si>
  <si>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</si>
  <si>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</si>
  <si>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</si>
  <si>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</si>
  <si>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</si>
  <si>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</si>
  <si>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</si>
  <si>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</si>
  <si>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</si>
  <si>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</si>
  <si>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9.1.</t>
  </si>
  <si>
    <t>9.2.</t>
  </si>
  <si>
    <t>10.</t>
  </si>
  <si>
    <t>10.1.</t>
  </si>
  <si>
    <t>10.2.</t>
  </si>
  <si>
    <t>11.</t>
  </si>
  <si>
    <t>11.1.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</si>
  <si>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</si>
  <si>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</si>
  <si>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</si>
  <si>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</si>
  <si>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</si>
  <si>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</si>
  <si>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</si>
  <si>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</si>
  <si>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13.4.</t>
  </si>
  <si>
    <t>14.</t>
  </si>
  <si>
    <t>14.1.</t>
  </si>
  <si>
    <t>14.2.</t>
  </si>
  <si>
    <t>14.3.</t>
  </si>
  <si>
    <t>14.4.</t>
  </si>
  <si>
    <t>15.</t>
  </si>
  <si>
    <t>15.1.</t>
  </si>
  <si>
    <t>15.2.</t>
  </si>
  <si>
    <t>17.</t>
  </si>
  <si>
    <t>17.1.</t>
  </si>
  <si>
    <t>17.2.</t>
  </si>
  <si>
    <t>18.</t>
  </si>
  <si>
    <t>18.1.</t>
  </si>
  <si>
    <t>18.2.</t>
  </si>
  <si>
    <t>19.1.</t>
  </si>
  <si>
    <t>19.2.</t>
  </si>
  <si>
    <t>20.</t>
  </si>
  <si>
    <t>20.1.</t>
  </si>
  <si>
    <t>20.2.</t>
  </si>
  <si>
    <t>21.</t>
  </si>
  <si>
    <t>25.</t>
  </si>
  <si>
    <t>25.1.</t>
  </si>
  <si>
    <t>25.2.</t>
  </si>
  <si>
    <t>26.</t>
  </si>
  <si>
    <t>26.1.</t>
  </si>
  <si>
    <t>26.2.</t>
  </si>
  <si>
    <t>27.</t>
  </si>
  <si>
    <t>27.1.</t>
  </si>
  <si>
    <t>27.2.</t>
  </si>
  <si>
    <t>16.</t>
  </si>
  <si>
    <t>16.1.</t>
  </si>
  <si>
    <t>16.2.</t>
  </si>
  <si>
    <t>22.1.</t>
  </si>
  <si>
    <t>22.2.</t>
  </si>
  <si>
    <t>22.3.</t>
  </si>
  <si>
    <t>Николаевский муниципальный район</t>
  </si>
  <si>
    <t>6.6.</t>
  </si>
  <si>
    <t>11.2.</t>
  </si>
  <si>
    <t>15.3.</t>
  </si>
  <si>
    <t>14.5.</t>
  </si>
  <si>
    <t>18.3.</t>
  </si>
  <si>
    <t>21.1.</t>
  </si>
  <si>
    <t>21.2.</t>
  </si>
  <si>
    <t>21.3.</t>
  </si>
  <si>
    <t>21.4.</t>
  </si>
  <si>
    <t>22.</t>
  </si>
  <si>
    <t>25.3.</t>
  </si>
  <si>
    <t>10.3.</t>
  </si>
  <si>
    <t>1.3.</t>
  </si>
  <si>
    <t>10.4.</t>
  </si>
  <si>
    <t>охотничье угодье "Алексеевское"</t>
  </si>
  <si>
    <t>охотничье угодье "Балыклейское"</t>
  </si>
  <si>
    <t>охотничье угодье "Дубовское"</t>
  </si>
  <si>
    <t>охотничье угодье "Усть-Погожинское"</t>
  </si>
  <si>
    <t>охотничье угодье "Терновское"</t>
  </si>
  <si>
    <t>охотничье угодье "Донское"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</si>
  <si>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</si>
  <si>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</si>
  <si>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</si>
  <si>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"Булгаковское"</t>
  </si>
  <si>
    <t>охотничье угодье "Заречное"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</si>
  <si>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</si>
  <si>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</si>
  <si>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</si>
  <si>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"Панфиловское"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</si>
  <si>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</si>
  <si>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</si>
  <si>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</si>
  <si>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</si>
  <si>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"Среднеахтубинское"</t>
  </si>
  <si>
    <t>охотничье угодье "Старополтавское"</t>
  </si>
  <si>
    <t>охотничье угодье "Ветютневское"</t>
  </si>
  <si>
    <t>охотничье угодье "Пильнянское"</t>
  </si>
  <si>
    <t>охотничье угодье "Костаревское"</t>
  </si>
  <si>
    <t>5.2.</t>
  </si>
  <si>
    <t>5.4.</t>
  </si>
  <si>
    <t>13.5.</t>
  </si>
  <si>
    <t>охотничье угодье  "Аржановское"</t>
  </si>
  <si>
    <t>охотничье угодье  "Островское"</t>
  </si>
  <si>
    <t>охотничье угодье  "Ивановское"</t>
  </si>
  <si>
    <t>охотничье угодье  "Еланское "</t>
  </si>
  <si>
    <t>охотничье угодье  "Терсинское"</t>
  </si>
  <si>
    <t>охотничье угодье  "Добринское"</t>
  </si>
  <si>
    <t>охотничье угодье  "Тетеревятское"</t>
  </si>
  <si>
    <t>охотничье угодье  "Иловлинское"</t>
  </si>
  <si>
    <t>охотничье угодье  "Трехостровское"</t>
  </si>
  <si>
    <t>охотничье угодье  "Голубинское"</t>
  </si>
  <si>
    <t>охотничье угодье  "Калачевское"</t>
  </si>
  <si>
    <t>охотничье угодье  "Александровское"</t>
  </si>
  <si>
    <t>охотничье угодье  "Щербатовское"</t>
  </si>
  <si>
    <t>охотничье угодье  "Гришинское"</t>
  </si>
  <si>
    <t>охотничье угодье  "Клетское"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</si>
  <si>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</si>
  <si>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</si>
  <si>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</si>
  <si>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"Заплавинское"</t>
  </si>
  <si>
    <t>охотничье угодье  "Ленинское"</t>
  </si>
  <si>
    <t>охотничье угодье  "Безымянское"</t>
  </si>
  <si>
    <t>охотничье угодье  "Новоаннинское"</t>
  </si>
  <si>
    <t>охотничье угодье  "Лопуховское"</t>
  </si>
  <si>
    <t>охотничье угодье  "Медведицкое"</t>
  </si>
  <si>
    <t>охотничье угодье  "Среднедонское"</t>
  </si>
  <si>
    <t>охотничье угодье  "Заволжское"</t>
  </si>
  <si>
    <t>охотничье угодье  "Верхнечирское"</t>
  </si>
  <si>
    <t>охотничье угодье  "Нижнечирское"</t>
  </si>
  <si>
    <t>охотничье угодье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</si>
  <si>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</si>
  <si>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</si>
  <si>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</si>
  <si>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</si>
  <si>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22.4.</t>
  </si>
  <si>
    <t>24.</t>
  </si>
  <si>
    <t>24.1.</t>
  </si>
  <si>
    <t>24.2.</t>
  </si>
  <si>
    <t>24.3.</t>
  </si>
  <si>
    <t>27.3.</t>
  </si>
  <si>
    <t>охотничье угодье  "Красноармейское"</t>
  </si>
  <si>
    <t>8.8.</t>
  </si>
  <si>
    <t>26.3.</t>
  </si>
  <si>
    <t>11.3.</t>
  </si>
  <si>
    <t>2.4.</t>
  </si>
  <si>
    <t>Даниловское общедоступное охотничье угодье</t>
  </si>
  <si>
    <t>Жирновское общедоступное охотничье угодье</t>
  </si>
  <si>
    <t>охотничье угодье "Березовское"</t>
  </si>
  <si>
    <t>Иловлинское общедоступное охотничье угодье 1</t>
  </si>
  <si>
    <t>6.7.</t>
  </si>
  <si>
    <t>Иловлинское общедоступное охотничье угодье 2</t>
  </si>
  <si>
    <t>7.5.</t>
  </si>
  <si>
    <t>Калачевское общедоступное охотничье угодье</t>
  </si>
  <si>
    <t xml:space="preserve">Камышинское общедоступное охотничье угодье </t>
  </si>
  <si>
    <t>Киквидзенское общедоступное охотничье угодье</t>
  </si>
  <si>
    <t>9.3.</t>
  </si>
  <si>
    <t>Клетское общедоступное охотничье угодье</t>
  </si>
  <si>
    <t>Котовское общедоступное охотничье угодье</t>
  </si>
  <si>
    <t>Кумылженское общедоступное охотничье угодье</t>
  </si>
  <si>
    <t xml:space="preserve">Ленинское общедоступное охотничье угодье </t>
  </si>
  <si>
    <t>Михайловское общедоступное охотничье угодье</t>
  </si>
  <si>
    <t>Нехаевское общедоступное охотничье угодье планируемое</t>
  </si>
  <si>
    <t>Новоаннинское общедоступное охотничье угодье 1</t>
  </si>
  <si>
    <t>Новоанниское общедоступное охотничье угодье 2</t>
  </si>
  <si>
    <t>19.3.</t>
  </si>
  <si>
    <t>Новониколаевское общедоступное охотничье угодье</t>
  </si>
  <si>
    <t>20.3.</t>
  </si>
  <si>
    <t>Ольховское общедоступное охотничье угодье 1</t>
  </si>
  <si>
    <t>Ольховское общедоступное охотничье угодье 2</t>
  </si>
  <si>
    <t>Серафимовичское общедоступное охотничье угодье</t>
  </si>
  <si>
    <t>Старополтавское общедоступное охотничье угодье 2</t>
  </si>
  <si>
    <t>Старополтавское общедоступное охотничье угодье 1</t>
  </si>
  <si>
    <t>Суровикинское общедоступное охотничье угодье</t>
  </si>
  <si>
    <t>Фроловское общедоступное охотничье угодье</t>
  </si>
  <si>
    <t>12.4.</t>
  </si>
  <si>
    <t>12.5.</t>
  </si>
  <si>
    <t>13.6.</t>
  </si>
  <si>
    <t>13.7.</t>
  </si>
  <si>
    <t>13.8.</t>
  </si>
  <si>
    <t>17.3.</t>
  </si>
  <si>
    <t>17.4.</t>
  </si>
  <si>
    <t>17.5.</t>
  </si>
  <si>
    <t>20.4.</t>
  </si>
  <si>
    <t>Алексеевское общедоступное охотничье угодье</t>
  </si>
  <si>
    <t>охотничье угодье "Михайловское"</t>
  </si>
  <si>
    <t>11.4.</t>
  </si>
  <si>
    <t>Руднянское общедоступное охотничье угодье</t>
  </si>
  <si>
    <t xml:space="preserve">Ольховский муниципальный район </t>
  </si>
  <si>
    <t xml:space="preserve">охотничье угодье "Солодчинское" </t>
  </si>
  <si>
    <t>Субъект Российской Федерации: Волгоградская область</t>
  </si>
  <si>
    <t xml:space="preserve">объем добычи для КМНС </t>
  </si>
  <si>
    <t>в % от численности</t>
  </si>
  <si>
    <t>взрослые животные (старше 1 года)</t>
  </si>
  <si>
    <t>охотничье угодье "Жирновское"</t>
  </si>
  <si>
    <t>Всего</t>
  </si>
  <si>
    <t>Утвержденная квота добычи, особей</t>
  </si>
  <si>
    <t>до 1 года</t>
  </si>
  <si>
    <t>Фактическая добыча, особей</t>
  </si>
  <si>
    <t>в том числе:</t>
  </si>
  <si>
    <t>освоение квоты, %</t>
  </si>
  <si>
    <t>Макси-мально возможная квота (объем) добычи, особей</t>
  </si>
  <si>
    <t>Устанавливаемая квота добычи, особей</t>
  </si>
  <si>
    <t>в том числе для КМНС, особей</t>
  </si>
  <si>
    <t>Наименование муниципальных образований (районы, округа),  охотничьих угодий, иных территории</t>
  </si>
  <si>
    <t>самцы с неокостеневшими рогами (пантами)</t>
  </si>
  <si>
    <t>без разделения по половому признаку</t>
  </si>
  <si>
    <t>охотничье угодье "Фроловское"</t>
  </si>
  <si>
    <t>охотничье угодье  "Нижнегерасимовское"</t>
  </si>
  <si>
    <t>23.</t>
  </si>
  <si>
    <t>23.1.</t>
  </si>
  <si>
    <t>23.2.</t>
  </si>
  <si>
    <t>23.3.</t>
  </si>
  <si>
    <t>23.4.</t>
  </si>
  <si>
    <t xml:space="preserve">Проект квот добычи охотничьих ресурсов  </t>
  </si>
  <si>
    <t>охотничье угодье "Тракторозаводское"</t>
  </si>
  <si>
    <t>Государственный охотничий заказник "Задонский"</t>
  </si>
  <si>
    <t>Государственный охотничий заказник "Ольховский"</t>
  </si>
  <si>
    <t>Государственный охотничий заказник "Чернополянский"</t>
  </si>
  <si>
    <t>Государственный зоологический заказник "Дрофиный"</t>
  </si>
  <si>
    <t>Среднеахтубинский муниципальный район</t>
  </si>
  <si>
    <t>Итого:</t>
  </si>
  <si>
    <t>охотничье угодье "Кумылженское"</t>
  </si>
  <si>
    <t>охотничье угодье "Чернышковское"</t>
  </si>
  <si>
    <t>Вид охотничьих ресурсов: косуля сибирская</t>
  </si>
  <si>
    <t>охотничье угодье "Кувшиновское"</t>
  </si>
  <si>
    <t>охотничье угодье  "Краснодонское"</t>
  </si>
  <si>
    <t>охотничье угодье "Крепинское"</t>
  </si>
  <si>
    <t xml:space="preserve">Государственный охотничий заказник "Куланинский"  </t>
  </si>
  <si>
    <t>охотничье угодье "Бузиновское"</t>
  </si>
  <si>
    <t>охотничье угодье "Перекопское"</t>
  </si>
  <si>
    <t>охотничье угодье "Сосновское"</t>
  </si>
  <si>
    <t xml:space="preserve">Государственный охотничий заказник "Кумылженский" </t>
  </si>
  <si>
    <t xml:space="preserve">Государственный охотничий заказник "Раздорский" </t>
  </si>
  <si>
    <t>охотничье угодье  "Нехаевское"</t>
  </si>
  <si>
    <t xml:space="preserve">охотничье угодье  "Ерусланское" </t>
  </si>
  <si>
    <t>охотничье угодье  "Николаевское"</t>
  </si>
  <si>
    <t>охотничье угодье "Новониколаевское"</t>
  </si>
  <si>
    <t xml:space="preserve">охотничье угодье "Большовское" </t>
  </si>
  <si>
    <t>охотничье угодье "Серафимовичское"</t>
  </si>
  <si>
    <t>Среднеахтубинское общедоступное охотничье угодье</t>
  </si>
  <si>
    <t xml:space="preserve">Государственный охотничий заказник "Лещевский" </t>
  </si>
  <si>
    <t>охотничье угодье  "Замуровское" (участок 1)</t>
  </si>
  <si>
    <t>охотничье угодье  "Замуровское" (участок 2)</t>
  </si>
  <si>
    <t>Площадь охотничьего угодья, иной территорий, тыс.га</t>
  </si>
  <si>
    <t>Итоговая численность косули сибирской, от которой устанавливается квота добычи, особей</t>
  </si>
  <si>
    <t xml:space="preserve"> на период с 01.08.2023 до 01.08.2024</t>
  </si>
  <si>
    <t>охотничье угодье "Верхнеерусланское"</t>
  </si>
  <si>
    <t>охотничье угодье "Луговое" (участок 1)</t>
  </si>
  <si>
    <t>охотничье угодье "Луговое" (участок 2)</t>
  </si>
  <si>
    <t xml:space="preserve"> на период с 01.08.2024 до 01.08.2025</t>
  </si>
  <si>
    <t xml:space="preserve">Плотность населения косули сибирской, рассчитанная для установления квоты добычи на период с 01.08.2024  до 01.08.2025. (количество особей на 1000 га площади охотничьего угодья и иной территории </t>
  </si>
  <si>
    <t>Предыдущий год (с 01.08.2023 до 01.08.2024)</t>
  </si>
  <si>
    <t>Предстоящий год (с 01.08.2024 до 01.08.2025)</t>
  </si>
  <si>
    <t xml:space="preserve">Октябрьский муниципальный район </t>
  </si>
  <si>
    <t>охотничье угодье "Аксайское"</t>
  </si>
  <si>
    <t>охотничье угодье "Октябрьское"</t>
  </si>
  <si>
    <t>Октябрьское общедоступное охотничье угодье</t>
  </si>
  <si>
    <t>19.</t>
  </si>
  <si>
    <t>20.5.</t>
  </si>
  <si>
    <t>20.6.</t>
  </si>
  <si>
    <t>22.5.</t>
  </si>
  <si>
    <t>22.6.</t>
  </si>
  <si>
    <t>24.4.</t>
  </si>
  <si>
    <t>24.5.</t>
  </si>
  <si>
    <t>27.4.</t>
  </si>
  <si>
    <t>28.</t>
  </si>
  <si>
    <t>28.1.</t>
  </si>
  <si>
    <t>28.2.</t>
  </si>
  <si>
    <t>28.3.</t>
  </si>
  <si>
    <t xml:space="preserve">на период с 01 августа 2024 г. до 01 августа 2025 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</si>
</sst>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>
      <alignment vertical="top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33" borderId="1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28" fillId="36" borderId="0" xfId="0" applyFont="1" applyFill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174" fontId="6" fillId="0" borderId="14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174" fontId="6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174" fontId="6" fillId="34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55" fillId="33" borderId="0" xfId="0" applyFont="1" applyFill="1" applyAlignment="1">
      <alignment horizontal="right"/>
    </xf>
    <xf numFmtId="0" fontId="37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left" vertical="top"/>
    </xf>
    <xf numFmtId="0" fontId="59" fillId="0" borderId="0" xfId="0" applyFont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textRotation="90" wrapText="1"/>
    </xf>
    <xf numFmtId="14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8" fillId="33" borderId="14" xfId="0" applyFont="1" applyFill="1" applyBorder="1" applyAlignment="1">
      <alignment horizontal="left" vertical="top" wrapText="1"/>
    </xf>
    <xf numFmtId="174" fontId="8" fillId="33" borderId="18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5" fillId="9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174" fontId="6" fillId="34" borderId="14" xfId="0" applyNumberFormat="1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left" vertical="top" wrapText="1"/>
    </xf>
    <xf numFmtId="0" fontId="28" fillId="0" borderId="14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5"/>
  <sheetViews>
    <sheetView tabSelected="1" view="pageBreakPreview" zoomScaleSheetLayoutView="100" zoomScalePageLayoutView="0" workbookViewId="0" topLeftCell="A1">
      <pane xSplit="9" ySplit="13" topLeftCell="J163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A1" sqref="A1:AC165"/>
    </sheetView>
  </sheetViews>
  <sheetFormatPr defaultColWidth="9.140625" defaultRowHeight="15"/>
  <cols>
    <col min="1" max="1" width="3.8515625" style="0" customWidth="1"/>
    <col min="2" max="2" width="16.28125" style="0" customWidth="1"/>
    <col min="3" max="3" width="7.00390625" style="0" customWidth="1"/>
    <col min="4" max="4" width="5.421875" style="0" customWidth="1"/>
    <col min="5" max="5" width="5.28125" style="0" customWidth="1"/>
    <col min="6" max="6" width="8.7109375" style="0" customWidth="1"/>
    <col min="7" max="7" width="4.8515625" style="0" customWidth="1"/>
    <col min="8" max="8" width="4.28125" style="0" customWidth="1"/>
    <col min="9" max="9" width="4.00390625" style="0" customWidth="1"/>
    <col min="10" max="11" width="4.28125" style="0" customWidth="1"/>
    <col min="12" max="12" width="4.7109375" style="0" customWidth="1"/>
    <col min="13" max="13" width="3.7109375" style="0" customWidth="1"/>
    <col min="14" max="14" width="9.140625" style="0" hidden="1" customWidth="1"/>
    <col min="15" max="16" width="4.140625" style="0" customWidth="1"/>
    <col min="17" max="17" width="4.7109375" style="0" customWidth="1"/>
    <col min="18" max="18" width="5.28125" style="0" customWidth="1"/>
    <col min="19" max="20" width="4.421875" style="0" customWidth="1"/>
    <col min="21" max="21" width="4.00390625" style="0" customWidth="1"/>
    <col min="22" max="23" width="4.28125" style="0" customWidth="1"/>
    <col min="24" max="24" width="4.7109375" style="0" customWidth="1"/>
    <col min="25" max="25" width="4.8515625" style="0" customWidth="1"/>
    <col min="26" max="26" width="3.28125" style="0" customWidth="1"/>
    <col min="27" max="27" width="5.7109375" style="0" customWidth="1"/>
    <col min="28" max="28" width="5.421875" style="0" customWidth="1"/>
    <col min="29" max="29" width="3.8515625" style="0" customWidth="1"/>
  </cols>
  <sheetData>
    <row r="1" spans="1:29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98"/>
      <c r="V1" s="98"/>
      <c r="W1" s="98"/>
      <c r="X1" s="98"/>
      <c r="Y1" s="98"/>
      <c r="Z1" s="98"/>
      <c r="AA1" s="98"/>
      <c r="AB1" s="98"/>
      <c r="AC1" s="98"/>
    </row>
    <row r="2" spans="1:31" ht="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9"/>
      <c r="U2" s="99"/>
      <c r="V2" s="99"/>
      <c r="W2" s="99"/>
      <c r="X2" s="99"/>
      <c r="Y2" s="99"/>
      <c r="Z2" s="99"/>
      <c r="AA2" s="99"/>
      <c r="AB2" s="99"/>
      <c r="AC2" s="99"/>
      <c r="AD2" s="19"/>
      <c r="AE2" s="19"/>
    </row>
    <row r="3" spans="1:31" ht="18">
      <c r="A3" s="100" t="s">
        <v>268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9"/>
      <c r="AE3" s="19"/>
    </row>
    <row r="4" spans="1:31" ht="18">
      <c r="A4" s="101" t="s">
        <v>324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  <c r="AD4" s="19"/>
      <c r="AE4" s="19"/>
    </row>
    <row r="5" spans="1:31" ht="18">
      <c r="A5" s="103" t="s">
        <v>244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2"/>
      <c r="AD5" s="19"/>
      <c r="AE5" s="19"/>
    </row>
    <row r="6" spans="1:31" ht="18">
      <c r="A6" s="103" t="s">
        <v>278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2"/>
      <c r="AD6" s="19"/>
      <c r="AE6" s="19"/>
    </row>
    <row r="7" spans="1:31" ht="14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19"/>
      <c r="AE7" s="19"/>
    </row>
    <row r="8" spans="1:31" ht="17.25" customHeight="1">
      <c r="A8" s="90" t="s">
        <v>0</v>
      </c>
      <c r="B8" s="90" t="s">
        <v>258</v>
      </c>
      <c r="C8" s="79" t="s">
        <v>298</v>
      </c>
      <c r="D8" s="83" t="s">
        <v>299</v>
      </c>
      <c r="E8" s="104"/>
      <c r="F8" s="78" t="s">
        <v>305</v>
      </c>
      <c r="G8" s="89" t="s">
        <v>306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7" t="s">
        <v>307</v>
      </c>
      <c r="V8" s="105"/>
      <c r="W8" s="105"/>
      <c r="X8" s="105"/>
      <c r="Y8" s="105"/>
      <c r="Z8" s="105"/>
      <c r="AA8" s="105"/>
      <c r="AB8" s="105"/>
      <c r="AC8" s="106"/>
      <c r="AD8" s="19"/>
      <c r="AE8" s="19"/>
    </row>
    <row r="9" spans="1:31" ht="75" customHeight="1">
      <c r="A9" s="108"/>
      <c r="B9" s="108"/>
      <c r="C9" s="108"/>
      <c r="D9" s="109"/>
      <c r="E9" s="110"/>
      <c r="F9" s="108"/>
      <c r="G9" s="91" t="s">
        <v>250</v>
      </c>
      <c r="H9" s="92"/>
      <c r="I9" s="92"/>
      <c r="J9" s="92"/>
      <c r="K9" s="92"/>
      <c r="L9" s="92"/>
      <c r="M9" s="93"/>
      <c r="N9" s="22"/>
      <c r="O9" s="91" t="s">
        <v>252</v>
      </c>
      <c r="P9" s="111"/>
      <c r="Q9" s="111"/>
      <c r="R9" s="111"/>
      <c r="S9" s="111"/>
      <c r="T9" s="112"/>
      <c r="U9" s="113" t="s">
        <v>255</v>
      </c>
      <c r="V9" s="114"/>
      <c r="W9" s="113" t="s">
        <v>256</v>
      </c>
      <c r="X9" s="115"/>
      <c r="Y9" s="115"/>
      <c r="Z9" s="115"/>
      <c r="AA9" s="115"/>
      <c r="AB9" s="115"/>
      <c r="AC9" s="114"/>
      <c r="AD9" s="20"/>
      <c r="AE9" s="20"/>
    </row>
    <row r="10" spans="1:31" ht="18" customHeight="1">
      <c r="A10" s="108"/>
      <c r="B10" s="108"/>
      <c r="C10" s="108"/>
      <c r="D10" s="109"/>
      <c r="E10" s="110"/>
      <c r="F10" s="108"/>
      <c r="G10" s="79" t="s">
        <v>249</v>
      </c>
      <c r="H10" s="79" t="s">
        <v>246</v>
      </c>
      <c r="I10" s="79" t="s">
        <v>245</v>
      </c>
      <c r="J10" s="94" t="s">
        <v>253</v>
      </c>
      <c r="K10" s="94"/>
      <c r="L10" s="94"/>
      <c r="M10" s="94"/>
      <c r="N10" s="22"/>
      <c r="O10" s="88" t="s">
        <v>249</v>
      </c>
      <c r="P10" s="95" t="s">
        <v>253</v>
      </c>
      <c r="Q10" s="116"/>
      <c r="R10" s="116"/>
      <c r="S10" s="117"/>
      <c r="T10" s="88" t="s">
        <v>254</v>
      </c>
      <c r="U10" s="88" t="s">
        <v>249</v>
      </c>
      <c r="V10" s="88" t="s">
        <v>246</v>
      </c>
      <c r="W10" s="88" t="s">
        <v>249</v>
      </c>
      <c r="X10" s="78" t="s">
        <v>246</v>
      </c>
      <c r="Y10" s="78" t="s">
        <v>257</v>
      </c>
      <c r="Z10" s="118" t="s">
        <v>253</v>
      </c>
      <c r="AA10" s="111"/>
      <c r="AB10" s="111"/>
      <c r="AC10" s="119"/>
      <c r="AD10" s="20"/>
      <c r="AE10" s="20"/>
    </row>
    <row r="11" spans="1:31" ht="30.75" customHeight="1">
      <c r="A11" s="108"/>
      <c r="B11" s="108"/>
      <c r="C11" s="108"/>
      <c r="D11" s="109"/>
      <c r="E11" s="110"/>
      <c r="F11" s="108"/>
      <c r="G11" s="84"/>
      <c r="H11" s="120"/>
      <c r="I11" s="120"/>
      <c r="J11" s="94" t="s">
        <v>247</v>
      </c>
      <c r="K11" s="94"/>
      <c r="L11" s="94"/>
      <c r="M11" s="79" t="s">
        <v>251</v>
      </c>
      <c r="N11" s="22"/>
      <c r="O11" s="121"/>
      <c r="P11" s="95" t="s">
        <v>247</v>
      </c>
      <c r="Q11" s="116"/>
      <c r="R11" s="117"/>
      <c r="S11" s="88" t="s">
        <v>251</v>
      </c>
      <c r="T11" s="121"/>
      <c r="U11" s="121"/>
      <c r="V11" s="122"/>
      <c r="W11" s="121"/>
      <c r="X11" s="123"/>
      <c r="Y11" s="123"/>
      <c r="Z11" s="118" t="s">
        <v>247</v>
      </c>
      <c r="AA11" s="111"/>
      <c r="AB11" s="119"/>
      <c r="AC11" s="78" t="s">
        <v>251</v>
      </c>
      <c r="AD11" s="20"/>
      <c r="AE11" s="20"/>
    </row>
    <row r="12" spans="1:31" ht="12" customHeight="1">
      <c r="A12" s="108"/>
      <c r="B12" s="108"/>
      <c r="C12" s="108"/>
      <c r="D12" s="124"/>
      <c r="E12" s="125"/>
      <c r="F12" s="108"/>
      <c r="G12" s="84"/>
      <c r="H12" s="120"/>
      <c r="I12" s="120"/>
      <c r="J12" s="79" t="s">
        <v>1</v>
      </c>
      <c r="K12" s="79" t="s">
        <v>259</v>
      </c>
      <c r="L12" s="79" t="s">
        <v>260</v>
      </c>
      <c r="M12" s="84"/>
      <c r="N12" s="22"/>
      <c r="O12" s="121"/>
      <c r="P12" s="88" t="s">
        <v>1</v>
      </c>
      <c r="Q12" s="88" t="s">
        <v>259</v>
      </c>
      <c r="R12" s="88" t="s">
        <v>260</v>
      </c>
      <c r="S12" s="121"/>
      <c r="T12" s="121"/>
      <c r="U12" s="121"/>
      <c r="V12" s="122"/>
      <c r="W12" s="121"/>
      <c r="X12" s="123"/>
      <c r="Y12" s="123"/>
      <c r="Z12" s="78" t="s">
        <v>1</v>
      </c>
      <c r="AA12" s="78" t="s">
        <v>259</v>
      </c>
      <c r="AB12" s="78" t="s">
        <v>260</v>
      </c>
      <c r="AC12" s="123"/>
      <c r="AD12" s="20"/>
      <c r="AE12" s="20"/>
    </row>
    <row r="13" spans="1:31" ht="66.75" customHeight="1">
      <c r="A13" s="126"/>
      <c r="B13" s="126"/>
      <c r="C13" s="126"/>
      <c r="D13" s="18" t="s">
        <v>300</v>
      </c>
      <c r="E13" s="18" t="s">
        <v>304</v>
      </c>
      <c r="F13" s="126"/>
      <c r="G13" s="80"/>
      <c r="H13" s="127"/>
      <c r="I13" s="127"/>
      <c r="J13" s="80"/>
      <c r="K13" s="127"/>
      <c r="L13" s="80"/>
      <c r="M13" s="80"/>
      <c r="N13" s="22"/>
      <c r="O13" s="128"/>
      <c r="P13" s="128"/>
      <c r="Q13" s="128"/>
      <c r="R13" s="128"/>
      <c r="S13" s="128"/>
      <c r="T13" s="128"/>
      <c r="U13" s="128"/>
      <c r="V13" s="129"/>
      <c r="W13" s="128"/>
      <c r="X13" s="130"/>
      <c r="Y13" s="130"/>
      <c r="Z13" s="130"/>
      <c r="AA13" s="130"/>
      <c r="AB13" s="130"/>
      <c r="AC13" s="130"/>
      <c r="AD13" s="20"/>
      <c r="AE13" s="20"/>
    </row>
    <row r="14" spans="1:31" ht="14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7"/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44">
        <v>23</v>
      </c>
      <c r="Y14" s="44">
        <v>24</v>
      </c>
      <c r="Z14" s="44">
        <v>25</v>
      </c>
      <c r="AA14" s="44">
        <v>26</v>
      </c>
      <c r="AB14" s="44">
        <v>27</v>
      </c>
      <c r="AC14" s="44">
        <v>28</v>
      </c>
      <c r="AD14" s="20"/>
      <c r="AE14" s="20"/>
    </row>
    <row r="15" spans="1:31" ht="28.5" customHeight="1">
      <c r="A15" s="69" t="s">
        <v>26</v>
      </c>
      <c r="B15" s="69" t="s">
        <v>2</v>
      </c>
      <c r="C15" s="29"/>
      <c r="D15" s="29">
        <f>D16+D17+D18</f>
        <v>491</v>
      </c>
      <c r="E15" s="29">
        <f>E16+E17+E18</f>
        <v>1030</v>
      </c>
      <c r="F15" s="29"/>
      <c r="G15" s="29">
        <f>G16+G17+G18</f>
        <v>38</v>
      </c>
      <c r="H15" s="62">
        <f aca="true" t="shared" si="0" ref="H15:H22">G15/D15*100</f>
        <v>7.739307535641547</v>
      </c>
      <c r="I15" s="29">
        <v>0</v>
      </c>
      <c r="J15" s="29">
        <f>J16+J17+J18</f>
        <v>0</v>
      </c>
      <c r="K15" s="29">
        <v>0</v>
      </c>
      <c r="L15" s="29">
        <f>L16+L17+L18</f>
        <v>0</v>
      </c>
      <c r="M15" s="29">
        <f>M16+M17+M18</f>
        <v>0</v>
      </c>
      <c r="N15" s="131"/>
      <c r="O15" s="29">
        <f>P15+Q15+R15+S15</f>
        <v>38</v>
      </c>
      <c r="P15" s="29">
        <f>P16+P17+P18</f>
        <v>3</v>
      </c>
      <c r="Q15" s="29">
        <f>Q16+Q17+Q18</f>
        <v>0</v>
      </c>
      <c r="R15" s="29">
        <f>R16+R17+R18</f>
        <v>20</v>
      </c>
      <c r="S15" s="29">
        <f>S16+S17+S18</f>
        <v>15</v>
      </c>
      <c r="T15" s="62">
        <f>O15/G15*100</f>
        <v>100</v>
      </c>
      <c r="U15" s="31">
        <f>U16+U17+U18</f>
        <v>123</v>
      </c>
      <c r="V15" s="62">
        <f aca="true" t="shared" si="1" ref="V15:V22">U15/E15*100</f>
        <v>11.941747572815533</v>
      </c>
      <c r="W15" s="29">
        <f>W16+W17+W18</f>
        <v>123</v>
      </c>
      <c r="X15" s="62">
        <f aca="true" t="shared" si="2" ref="X15:X22">W15/E15*100</f>
        <v>11.941747572815533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0"/>
      <c r="AE15" s="20"/>
    </row>
    <row r="16" spans="1:31" ht="24.75" customHeight="1">
      <c r="A16" s="42" t="s">
        <v>27</v>
      </c>
      <c r="B16" s="42" t="s">
        <v>129</v>
      </c>
      <c r="C16" s="40">
        <v>99.98</v>
      </c>
      <c r="D16" s="13">
        <v>233</v>
      </c>
      <c r="E16" s="13">
        <v>554</v>
      </c>
      <c r="F16" s="38">
        <f>E16/C16</f>
        <v>5.541108221644329</v>
      </c>
      <c r="G16" s="29">
        <v>18</v>
      </c>
      <c r="H16" s="43">
        <f t="shared" si="0"/>
        <v>7.725321888412018</v>
      </c>
      <c r="I16" s="12">
        <v>0</v>
      </c>
      <c r="J16" s="12"/>
      <c r="K16" s="12"/>
      <c r="L16" s="12"/>
      <c r="M16" s="12"/>
      <c r="N16" s="17"/>
      <c r="O16" s="29">
        <f>P16+Q16+R16+S16</f>
        <v>18</v>
      </c>
      <c r="P16" s="12"/>
      <c r="Q16" s="12">
        <v>0</v>
      </c>
      <c r="R16" s="44">
        <v>9</v>
      </c>
      <c r="S16" s="44">
        <v>9</v>
      </c>
      <c r="T16" s="30">
        <f>O16/G16*100</f>
        <v>100</v>
      </c>
      <c r="U16" s="31">
        <v>66</v>
      </c>
      <c r="V16" s="30">
        <f t="shared" si="1"/>
        <v>11.913357400722022</v>
      </c>
      <c r="W16" s="29">
        <v>66</v>
      </c>
      <c r="X16" s="30">
        <f t="shared" si="2"/>
        <v>11.913357400722022</v>
      </c>
      <c r="Y16" s="44">
        <v>0</v>
      </c>
      <c r="Z16" s="44"/>
      <c r="AA16" s="44"/>
      <c r="AB16" s="44"/>
      <c r="AC16" s="44"/>
      <c r="AD16" s="20"/>
      <c r="AE16" s="20"/>
    </row>
    <row r="17" spans="1:31" ht="24.75" customHeight="1">
      <c r="A17" s="42" t="s">
        <v>28</v>
      </c>
      <c r="B17" s="42" t="s">
        <v>156</v>
      </c>
      <c r="C17" s="40">
        <v>115.6</v>
      </c>
      <c r="D17" s="12">
        <v>258</v>
      </c>
      <c r="E17" s="12">
        <v>476</v>
      </c>
      <c r="F17" s="38">
        <f aca="true" t="shared" si="3" ref="F17:F79">E17/C17</f>
        <v>4.11764705882353</v>
      </c>
      <c r="G17" s="29">
        <v>20</v>
      </c>
      <c r="H17" s="43">
        <f t="shared" si="0"/>
        <v>7.751937984496124</v>
      </c>
      <c r="I17" s="12">
        <v>0</v>
      </c>
      <c r="J17" s="12"/>
      <c r="K17" s="12"/>
      <c r="L17" s="12"/>
      <c r="M17" s="12"/>
      <c r="N17" s="17"/>
      <c r="O17" s="29">
        <f aca="true" t="shared" si="4" ref="O17:O79">P17+Q17+R17+S17</f>
        <v>20</v>
      </c>
      <c r="P17" s="12">
        <v>3</v>
      </c>
      <c r="Q17" s="12">
        <v>0</v>
      </c>
      <c r="R17" s="44">
        <v>11</v>
      </c>
      <c r="S17" s="44">
        <v>6</v>
      </c>
      <c r="T17" s="30">
        <f aca="true" t="shared" si="5" ref="T17:T80">O17/G17*100</f>
        <v>100</v>
      </c>
      <c r="U17" s="31">
        <v>57</v>
      </c>
      <c r="V17" s="30">
        <f t="shared" si="1"/>
        <v>11.974789915966387</v>
      </c>
      <c r="W17" s="29">
        <v>57</v>
      </c>
      <c r="X17" s="30">
        <f t="shared" si="2"/>
        <v>11.974789915966387</v>
      </c>
      <c r="Y17" s="44">
        <v>0</v>
      </c>
      <c r="Z17" s="44"/>
      <c r="AA17" s="44"/>
      <c r="AB17" s="44"/>
      <c r="AC17" s="44"/>
      <c r="AD17" s="20"/>
      <c r="AE17" s="20"/>
    </row>
    <row r="18" spans="1:31" ht="32.25" customHeight="1">
      <c r="A18" s="42" t="s">
        <v>127</v>
      </c>
      <c r="B18" s="28" t="s">
        <v>238</v>
      </c>
      <c r="C18" s="40">
        <v>10.1</v>
      </c>
      <c r="D18" s="12">
        <v>0</v>
      </c>
      <c r="E18" s="12">
        <v>0</v>
      </c>
      <c r="F18" s="38">
        <f t="shared" si="3"/>
        <v>0</v>
      </c>
      <c r="G18" s="29">
        <f>I18+J18+K18+L18+M18</f>
        <v>0</v>
      </c>
      <c r="H18" s="43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7"/>
      <c r="O18" s="29">
        <f t="shared" si="4"/>
        <v>0</v>
      </c>
      <c r="P18" s="12">
        <v>0</v>
      </c>
      <c r="Q18" s="12">
        <v>0</v>
      </c>
      <c r="R18" s="44">
        <v>0</v>
      </c>
      <c r="S18" s="44">
        <v>0</v>
      </c>
      <c r="T18" s="30">
        <v>0</v>
      </c>
      <c r="U18" s="31"/>
      <c r="V18" s="30">
        <v>0</v>
      </c>
      <c r="W18" s="29"/>
      <c r="X18" s="30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20"/>
      <c r="AE18" s="20"/>
    </row>
    <row r="19" spans="1:31" ht="22.5" customHeight="1">
      <c r="A19" s="69" t="s">
        <v>29</v>
      </c>
      <c r="B19" s="69" t="s">
        <v>3</v>
      </c>
      <c r="C19" s="70"/>
      <c r="D19" s="29">
        <f>D20+D21+D22+D23</f>
        <v>1507</v>
      </c>
      <c r="E19" s="29">
        <f>E20+E21+E22+E23</f>
        <v>2163</v>
      </c>
      <c r="F19" s="61"/>
      <c r="G19" s="29">
        <f>G20+G21+G22+G23</f>
        <v>232</v>
      </c>
      <c r="H19" s="62">
        <f t="shared" si="0"/>
        <v>15.394824153948242</v>
      </c>
      <c r="I19" s="29">
        <v>0</v>
      </c>
      <c r="J19" s="29">
        <f>J20+J21+J22</f>
        <v>0</v>
      </c>
      <c r="K19" s="29">
        <v>0</v>
      </c>
      <c r="L19" s="29">
        <f>L20+L21+L22</f>
        <v>0</v>
      </c>
      <c r="M19" s="29">
        <f>M20+M21+M22</f>
        <v>0</v>
      </c>
      <c r="N19" s="17"/>
      <c r="O19" s="29">
        <f t="shared" si="4"/>
        <v>213</v>
      </c>
      <c r="P19" s="29">
        <f>P20+P21+P22</f>
        <v>8</v>
      </c>
      <c r="Q19" s="29">
        <f>Q20+Q21+Q22</f>
        <v>0</v>
      </c>
      <c r="R19" s="29">
        <f>R20+R21+R22</f>
        <v>116</v>
      </c>
      <c r="S19" s="29">
        <f>S20+S21+S22</f>
        <v>89</v>
      </c>
      <c r="T19" s="62">
        <f t="shared" si="5"/>
        <v>91.8103448275862</v>
      </c>
      <c r="U19" s="31">
        <f>U20+U21+U22+U23</f>
        <v>410</v>
      </c>
      <c r="V19" s="62">
        <f t="shared" si="1"/>
        <v>18.955154877484976</v>
      </c>
      <c r="W19" s="29">
        <f>W20+W21+W22+W23</f>
        <v>410</v>
      </c>
      <c r="X19" s="62">
        <f t="shared" si="2"/>
        <v>18.955154877484976</v>
      </c>
      <c r="Y19" s="29">
        <f>Y20+Y21+Y22</f>
        <v>0</v>
      </c>
      <c r="Z19" s="29">
        <f>Z20+Z21+Z22</f>
        <v>0</v>
      </c>
      <c r="AA19" s="29">
        <f>AA20+AA21+AA22</f>
        <v>0</v>
      </c>
      <c r="AB19" s="29">
        <f>AB20+AB21+AB22</f>
        <v>0</v>
      </c>
      <c r="AC19" s="29">
        <f>AC20+AC21+AC22</f>
        <v>0</v>
      </c>
      <c r="AD19" s="20"/>
      <c r="AE19" s="20"/>
    </row>
    <row r="20" spans="1:31" ht="21" customHeight="1">
      <c r="A20" s="28" t="s">
        <v>30</v>
      </c>
      <c r="B20" s="28" t="s">
        <v>202</v>
      </c>
      <c r="C20" s="40">
        <v>93.23</v>
      </c>
      <c r="D20" s="13">
        <v>608</v>
      </c>
      <c r="E20" s="13">
        <v>1011</v>
      </c>
      <c r="F20" s="38">
        <f t="shared" si="3"/>
        <v>10.844148879116164</v>
      </c>
      <c r="G20" s="29">
        <v>91</v>
      </c>
      <c r="H20" s="32">
        <f t="shared" si="0"/>
        <v>14.967105263157896</v>
      </c>
      <c r="I20" s="13">
        <v>0</v>
      </c>
      <c r="J20" s="13"/>
      <c r="K20" s="13"/>
      <c r="L20" s="13"/>
      <c r="M20" s="13"/>
      <c r="N20" s="46"/>
      <c r="O20" s="29">
        <f t="shared" si="4"/>
        <v>91</v>
      </c>
      <c r="P20" s="13">
        <v>4</v>
      </c>
      <c r="Q20" s="13">
        <v>0</v>
      </c>
      <c r="R20" s="13">
        <v>60</v>
      </c>
      <c r="S20" s="13">
        <v>27</v>
      </c>
      <c r="T20" s="32">
        <f t="shared" si="5"/>
        <v>100</v>
      </c>
      <c r="U20" s="31">
        <v>181</v>
      </c>
      <c r="V20" s="32">
        <f t="shared" si="1"/>
        <v>17.903066271018794</v>
      </c>
      <c r="W20" s="29">
        <v>181</v>
      </c>
      <c r="X20" s="32">
        <f t="shared" si="2"/>
        <v>17.903066271018794</v>
      </c>
      <c r="Y20" s="13">
        <v>0</v>
      </c>
      <c r="Z20" s="13"/>
      <c r="AA20" s="13"/>
      <c r="AB20" s="13"/>
      <c r="AC20" s="13"/>
      <c r="AD20" s="20"/>
      <c r="AE20" s="20"/>
    </row>
    <row r="21" spans="1:31" ht="30" customHeight="1">
      <c r="A21" s="42" t="s">
        <v>31</v>
      </c>
      <c r="B21" s="28" t="s">
        <v>279</v>
      </c>
      <c r="C21" s="40">
        <v>99.48</v>
      </c>
      <c r="D21" s="12">
        <v>304</v>
      </c>
      <c r="E21" s="12">
        <v>416</v>
      </c>
      <c r="F21" s="38">
        <f t="shared" si="3"/>
        <v>4.181745074386812</v>
      </c>
      <c r="G21" s="29">
        <v>36</v>
      </c>
      <c r="H21" s="43">
        <f t="shared" si="0"/>
        <v>11.842105263157894</v>
      </c>
      <c r="I21" s="12">
        <v>0</v>
      </c>
      <c r="J21" s="12"/>
      <c r="K21" s="12"/>
      <c r="L21" s="12"/>
      <c r="M21" s="12"/>
      <c r="N21" s="17"/>
      <c r="O21" s="29">
        <f t="shared" si="4"/>
        <v>30</v>
      </c>
      <c r="P21" s="12"/>
      <c r="Q21" s="12">
        <v>0</v>
      </c>
      <c r="R21" s="44">
        <v>14</v>
      </c>
      <c r="S21" s="44">
        <v>16</v>
      </c>
      <c r="T21" s="30">
        <v>0</v>
      </c>
      <c r="U21" s="31">
        <v>49</v>
      </c>
      <c r="V21" s="30">
        <f t="shared" si="1"/>
        <v>11.778846153846153</v>
      </c>
      <c r="W21" s="29">
        <v>49</v>
      </c>
      <c r="X21" s="30">
        <f t="shared" si="2"/>
        <v>11.778846153846153</v>
      </c>
      <c r="Y21" s="44">
        <v>0</v>
      </c>
      <c r="Z21" s="44"/>
      <c r="AA21" s="44"/>
      <c r="AB21" s="44"/>
      <c r="AC21" s="44"/>
      <c r="AD21" s="20"/>
      <c r="AE21" s="20"/>
    </row>
    <row r="22" spans="1:31" ht="21.75" customHeight="1">
      <c r="A22" s="28" t="s">
        <v>32</v>
      </c>
      <c r="B22" s="28" t="s">
        <v>157</v>
      </c>
      <c r="C22" s="40">
        <v>52.3</v>
      </c>
      <c r="D22" s="13">
        <v>587</v>
      </c>
      <c r="E22" s="13">
        <v>721</v>
      </c>
      <c r="F22" s="38">
        <f t="shared" si="3"/>
        <v>13.78585086042065</v>
      </c>
      <c r="G22" s="29">
        <v>105</v>
      </c>
      <c r="H22" s="43">
        <f t="shared" si="0"/>
        <v>17.88756388415673</v>
      </c>
      <c r="I22" s="12">
        <v>0</v>
      </c>
      <c r="J22" s="13"/>
      <c r="K22" s="12"/>
      <c r="L22" s="13"/>
      <c r="M22" s="13"/>
      <c r="N22" s="17"/>
      <c r="O22" s="29">
        <f t="shared" si="4"/>
        <v>92</v>
      </c>
      <c r="P22" s="12">
        <v>4</v>
      </c>
      <c r="Q22" s="12">
        <v>0</v>
      </c>
      <c r="R22" s="44">
        <v>42</v>
      </c>
      <c r="S22" s="44">
        <v>46</v>
      </c>
      <c r="T22" s="30">
        <f t="shared" si="5"/>
        <v>87.61904761904762</v>
      </c>
      <c r="U22" s="31">
        <v>180</v>
      </c>
      <c r="V22" s="30">
        <f t="shared" si="1"/>
        <v>24.965325936199722</v>
      </c>
      <c r="W22" s="29">
        <v>180</v>
      </c>
      <c r="X22" s="30">
        <f t="shared" si="2"/>
        <v>24.965325936199722</v>
      </c>
      <c r="Y22" s="44">
        <v>0</v>
      </c>
      <c r="Z22" s="44"/>
      <c r="AA22" s="44"/>
      <c r="AB22" s="44"/>
      <c r="AC22" s="44"/>
      <c r="AD22" s="20"/>
      <c r="AE22" s="20"/>
    </row>
    <row r="23" spans="1:31" ht="33.75" customHeight="1">
      <c r="A23" s="42" t="s">
        <v>199</v>
      </c>
      <c r="B23" s="28" t="s">
        <v>200</v>
      </c>
      <c r="C23" s="40">
        <v>37.04</v>
      </c>
      <c r="D23" s="12">
        <v>8</v>
      </c>
      <c r="E23" s="12">
        <v>15</v>
      </c>
      <c r="F23" s="38">
        <f t="shared" si="3"/>
        <v>0.40496760259179265</v>
      </c>
      <c r="G23" s="29">
        <f>I23+J23+K23+L23+M23</f>
        <v>0</v>
      </c>
      <c r="H23" s="43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7"/>
      <c r="O23" s="29">
        <f t="shared" si="4"/>
        <v>0</v>
      </c>
      <c r="P23" s="12">
        <v>0</v>
      </c>
      <c r="Q23" s="12">
        <v>0</v>
      </c>
      <c r="R23" s="44">
        <v>0</v>
      </c>
      <c r="S23" s="44">
        <v>0</v>
      </c>
      <c r="T23" s="30">
        <v>0</v>
      </c>
      <c r="U23" s="31">
        <v>0</v>
      </c>
      <c r="V23" s="30">
        <v>0</v>
      </c>
      <c r="W23" s="29">
        <v>0</v>
      </c>
      <c r="X23" s="30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20"/>
      <c r="AE23" s="20"/>
    </row>
    <row r="24" spans="1:31" s="8" customFormat="1" ht="26.25" customHeight="1">
      <c r="A24" s="69" t="s">
        <v>33</v>
      </c>
      <c r="B24" s="69" t="s">
        <v>4</v>
      </c>
      <c r="C24" s="70"/>
      <c r="D24" s="29">
        <f>D25+D26+D27+D28</f>
        <v>349</v>
      </c>
      <c r="E24" s="29">
        <f>E25+E26+E27+E28</f>
        <v>425</v>
      </c>
      <c r="F24" s="61"/>
      <c r="G24" s="29">
        <f>G25+G26+G27+G28</f>
        <v>24</v>
      </c>
      <c r="H24" s="62">
        <f aca="true" t="shared" si="6" ref="H24:H34">G24/D24*100</f>
        <v>6.876790830945559</v>
      </c>
      <c r="I24" s="29">
        <v>0</v>
      </c>
      <c r="J24" s="29">
        <f>J25+J26+J27+J28</f>
        <v>0</v>
      </c>
      <c r="K24" s="29">
        <v>0</v>
      </c>
      <c r="L24" s="29">
        <f>L25+L26+L27+L28</f>
        <v>0</v>
      </c>
      <c r="M24" s="29">
        <f>M25+M26+M27+M28</f>
        <v>0</v>
      </c>
      <c r="N24" s="17"/>
      <c r="O24" s="29">
        <f t="shared" si="4"/>
        <v>23</v>
      </c>
      <c r="P24" s="29">
        <f>P25+P26+P27+P28</f>
        <v>0</v>
      </c>
      <c r="Q24" s="29">
        <f>Q25+Q26+Q27+Q28</f>
        <v>0</v>
      </c>
      <c r="R24" s="29">
        <f>R25+R26+R27+R28</f>
        <v>9</v>
      </c>
      <c r="S24" s="29">
        <f>S25+S26+S27+S28</f>
        <v>14</v>
      </c>
      <c r="T24" s="62">
        <f t="shared" si="5"/>
        <v>95.83333333333334</v>
      </c>
      <c r="U24" s="31">
        <f>U25+U26+U27+U28</f>
        <v>35</v>
      </c>
      <c r="V24" s="62">
        <f aca="true" t="shared" si="7" ref="V24:V42">U24/E24*100</f>
        <v>8.235294117647058</v>
      </c>
      <c r="W24" s="29">
        <f>W25+W26+W27+W28</f>
        <v>35</v>
      </c>
      <c r="X24" s="62">
        <f aca="true" t="shared" si="8" ref="X24:X42">W24/E24*100</f>
        <v>8.235294117647058</v>
      </c>
      <c r="Y24" s="29">
        <f>Y25+Y26+Y27+Y28</f>
        <v>0</v>
      </c>
      <c r="Z24" s="29">
        <f>Z25+Z26+Z27+Z28</f>
        <v>0</v>
      </c>
      <c r="AA24" s="29">
        <f>AA25+AA26+AA27+AA28</f>
        <v>0</v>
      </c>
      <c r="AB24" s="29">
        <f>AB25+AB26+AB27+AB28</f>
        <v>0</v>
      </c>
      <c r="AC24" s="29">
        <f>AC25+AC26+AC27+AC28</f>
        <v>0</v>
      </c>
      <c r="AD24" s="21"/>
      <c r="AE24" s="21"/>
    </row>
    <row r="25" spans="1:31" ht="22.5" customHeight="1">
      <c r="A25" s="42" t="s">
        <v>34</v>
      </c>
      <c r="B25" s="42" t="s">
        <v>130</v>
      </c>
      <c r="C25" s="40">
        <v>38.36</v>
      </c>
      <c r="D25" s="12">
        <v>87</v>
      </c>
      <c r="E25" s="12">
        <v>126</v>
      </c>
      <c r="F25" s="38">
        <f t="shared" si="3"/>
        <v>3.2846715328467155</v>
      </c>
      <c r="G25" s="29">
        <v>6</v>
      </c>
      <c r="H25" s="43">
        <f t="shared" si="6"/>
        <v>6.896551724137931</v>
      </c>
      <c r="I25" s="12">
        <v>0</v>
      </c>
      <c r="J25" s="12">
        <v>0</v>
      </c>
      <c r="K25" s="12">
        <v>0</v>
      </c>
      <c r="L25" s="12"/>
      <c r="M25" s="12"/>
      <c r="N25" s="17"/>
      <c r="O25" s="29">
        <f t="shared" si="4"/>
        <v>6</v>
      </c>
      <c r="P25" s="12">
        <v>0</v>
      </c>
      <c r="Q25" s="12">
        <v>0</v>
      </c>
      <c r="R25" s="44">
        <v>1</v>
      </c>
      <c r="S25" s="44">
        <v>5</v>
      </c>
      <c r="T25" s="30">
        <f t="shared" si="5"/>
        <v>100</v>
      </c>
      <c r="U25" s="31">
        <v>15</v>
      </c>
      <c r="V25" s="30">
        <f t="shared" si="7"/>
        <v>11.904761904761903</v>
      </c>
      <c r="W25" s="29">
        <v>15</v>
      </c>
      <c r="X25" s="30">
        <f t="shared" si="8"/>
        <v>11.904761904761903</v>
      </c>
      <c r="Y25" s="44">
        <v>0</v>
      </c>
      <c r="Z25" s="44"/>
      <c r="AA25" s="44"/>
      <c r="AB25" s="44"/>
      <c r="AC25" s="44"/>
      <c r="AD25" s="20"/>
      <c r="AE25" s="20"/>
    </row>
    <row r="26" spans="1:31" ht="20.25">
      <c r="A26" s="28" t="s">
        <v>35</v>
      </c>
      <c r="B26" s="28" t="s">
        <v>131</v>
      </c>
      <c r="C26" s="40">
        <v>87.182</v>
      </c>
      <c r="D26" s="13">
        <v>129</v>
      </c>
      <c r="E26" s="13">
        <v>153</v>
      </c>
      <c r="F26" s="38">
        <f t="shared" si="3"/>
        <v>1.754949416163887</v>
      </c>
      <c r="G26" s="29">
        <v>10</v>
      </c>
      <c r="H26" s="32">
        <f t="shared" si="6"/>
        <v>7.751937984496124</v>
      </c>
      <c r="I26" s="13">
        <v>0</v>
      </c>
      <c r="J26" s="13"/>
      <c r="K26" s="13"/>
      <c r="L26" s="13"/>
      <c r="M26" s="13"/>
      <c r="N26" s="46"/>
      <c r="O26" s="29">
        <f t="shared" si="4"/>
        <v>10</v>
      </c>
      <c r="P26" s="13">
        <v>0</v>
      </c>
      <c r="Q26" s="13">
        <v>0</v>
      </c>
      <c r="R26" s="13">
        <v>5</v>
      </c>
      <c r="S26" s="13">
        <v>5</v>
      </c>
      <c r="T26" s="32">
        <f t="shared" si="5"/>
        <v>100</v>
      </c>
      <c r="U26" s="31">
        <v>12</v>
      </c>
      <c r="V26" s="32">
        <f t="shared" si="7"/>
        <v>7.8431372549019605</v>
      </c>
      <c r="W26" s="29">
        <v>12</v>
      </c>
      <c r="X26" s="32">
        <f t="shared" si="8"/>
        <v>7.8431372549019605</v>
      </c>
      <c r="Y26" s="13">
        <v>0</v>
      </c>
      <c r="Z26" s="13"/>
      <c r="AA26" s="13"/>
      <c r="AB26" s="13"/>
      <c r="AC26" s="13"/>
      <c r="AD26" s="20"/>
      <c r="AE26" s="20"/>
    </row>
    <row r="27" spans="1:31" ht="21.75" customHeight="1">
      <c r="A27" s="42" t="s">
        <v>36</v>
      </c>
      <c r="B27" s="42" t="s">
        <v>158</v>
      </c>
      <c r="C27" s="40">
        <v>89.404</v>
      </c>
      <c r="D27" s="12">
        <v>80</v>
      </c>
      <c r="E27" s="12">
        <v>86</v>
      </c>
      <c r="F27" s="38">
        <f t="shared" si="3"/>
        <v>0.9619256409109213</v>
      </c>
      <c r="G27" s="29">
        <v>4</v>
      </c>
      <c r="H27" s="43">
        <f t="shared" si="6"/>
        <v>5</v>
      </c>
      <c r="I27" s="12">
        <v>0</v>
      </c>
      <c r="J27" s="12"/>
      <c r="K27" s="12"/>
      <c r="L27" s="12"/>
      <c r="M27" s="12"/>
      <c r="N27" s="17"/>
      <c r="O27" s="29">
        <f t="shared" si="4"/>
        <v>4</v>
      </c>
      <c r="P27" s="12"/>
      <c r="Q27" s="12">
        <v>0</v>
      </c>
      <c r="R27" s="12">
        <v>2</v>
      </c>
      <c r="S27" s="12">
        <v>2</v>
      </c>
      <c r="T27" s="43">
        <f t="shared" si="5"/>
        <v>100</v>
      </c>
      <c r="U27" s="31">
        <v>4</v>
      </c>
      <c r="V27" s="43">
        <f t="shared" si="7"/>
        <v>4.651162790697675</v>
      </c>
      <c r="W27" s="29">
        <v>4</v>
      </c>
      <c r="X27" s="43">
        <f t="shared" si="8"/>
        <v>4.651162790697675</v>
      </c>
      <c r="Y27" s="12">
        <v>0</v>
      </c>
      <c r="Z27" s="12"/>
      <c r="AA27" s="12"/>
      <c r="AB27" s="12"/>
      <c r="AC27" s="44"/>
      <c r="AD27" s="20"/>
      <c r="AE27" s="20"/>
    </row>
    <row r="28" spans="1:31" ht="21" customHeight="1">
      <c r="A28" s="42" t="s">
        <v>37</v>
      </c>
      <c r="B28" s="28" t="s">
        <v>132</v>
      </c>
      <c r="C28" s="40">
        <v>48.966</v>
      </c>
      <c r="D28" s="12">
        <v>53</v>
      </c>
      <c r="E28" s="12">
        <v>60</v>
      </c>
      <c r="F28" s="38">
        <f t="shared" si="3"/>
        <v>1.2253400318588408</v>
      </c>
      <c r="G28" s="29">
        <v>4</v>
      </c>
      <c r="H28" s="43">
        <f t="shared" si="6"/>
        <v>7.547169811320755</v>
      </c>
      <c r="I28" s="12">
        <v>0</v>
      </c>
      <c r="J28" s="12"/>
      <c r="K28" s="12"/>
      <c r="L28" s="12"/>
      <c r="M28" s="12"/>
      <c r="N28" s="17"/>
      <c r="O28" s="29">
        <f t="shared" si="4"/>
        <v>3</v>
      </c>
      <c r="P28" s="12"/>
      <c r="Q28" s="12">
        <v>0</v>
      </c>
      <c r="R28" s="44">
        <v>1</v>
      </c>
      <c r="S28" s="44">
        <v>2</v>
      </c>
      <c r="T28" s="30">
        <f t="shared" si="5"/>
        <v>75</v>
      </c>
      <c r="U28" s="31">
        <v>4</v>
      </c>
      <c r="V28" s="43">
        <f t="shared" si="7"/>
        <v>6.666666666666667</v>
      </c>
      <c r="W28" s="29">
        <v>4</v>
      </c>
      <c r="X28" s="30">
        <f t="shared" si="8"/>
        <v>6.666666666666667</v>
      </c>
      <c r="Y28" s="44">
        <v>0</v>
      </c>
      <c r="Z28" s="44"/>
      <c r="AA28" s="44"/>
      <c r="AB28" s="44"/>
      <c r="AC28" s="44"/>
      <c r="AD28" s="20"/>
      <c r="AE28" s="20"/>
    </row>
    <row r="29" spans="1:31" ht="23.25" customHeight="1">
      <c r="A29" s="69">
        <v>4</v>
      </c>
      <c r="B29" s="69" t="s">
        <v>5</v>
      </c>
      <c r="C29" s="70"/>
      <c r="D29" s="29">
        <f>D30+D31</f>
        <v>213</v>
      </c>
      <c r="E29" s="29">
        <f>E30+E31</f>
        <v>236</v>
      </c>
      <c r="F29" s="61"/>
      <c r="G29" s="29">
        <f>G30+G31</f>
        <v>13</v>
      </c>
      <c r="H29" s="62">
        <f t="shared" si="6"/>
        <v>6.103286384976526</v>
      </c>
      <c r="I29" s="29">
        <v>0</v>
      </c>
      <c r="J29" s="29">
        <f>J30+J31</f>
        <v>0</v>
      </c>
      <c r="K29" s="29">
        <v>0</v>
      </c>
      <c r="L29" s="29">
        <f>L30+L31</f>
        <v>0</v>
      </c>
      <c r="M29" s="29">
        <f>M30+M31</f>
        <v>0</v>
      </c>
      <c r="N29" s="17"/>
      <c r="O29" s="29">
        <f t="shared" si="4"/>
        <v>13</v>
      </c>
      <c r="P29" s="29">
        <f>P30+P31</f>
        <v>0</v>
      </c>
      <c r="Q29" s="29">
        <f>Q30+Q31</f>
        <v>0</v>
      </c>
      <c r="R29" s="29">
        <f>R30+R31</f>
        <v>9</v>
      </c>
      <c r="S29" s="29">
        <f>S30+S31</f>
        <v>4</v>
      </c>
      <c r="T29" s="62">
        <f t="shared" si="5"/>
        <v>100</v>
      </c>
      <c r="U29" s="31">
        <f>U30+U31</f>
        <v>16</v>
      </c>
      <c r="V29" s="62">
        <f t="shared" si="7"/>
        <v>6.779661016949152</v>
      </c>
      <c r="W29" s="29">
        <f>W30+W31</f>
        <v>16</v>
      </c>
      <c r="X29" s="62">
        <f t="shared" si="8"/>
        <v>6.779661016949152</v>
      </c>
      <c r="Y29" s="29">
        <f>Y30+Y31</f>
        <v>0</v>
      </c>
      <c r="Z29" s="29">
        <f>Z30+Z31</f>
        <v>0</v>
      </c>
      <c r="AA29" s="29">
        <f>AA30+AA31</f>
        <v>0</v>
      </c>
      <c r="AB29" s="29">
        <f>AB30+AB31</f>
        <v>0</v>
      </c>
      <c r="AC29" s="29">
        <f>AC30+AC31</f>
        <v>0</v>
      </c>
      <c r="AD29" s="20"/>
      <c r="AE29" s="20"/>
    </row>
    <row r="30" spans="1:31" ht="20.25" customHeight="1">
      <c r="A30" s="28" t="s">
        <v>38</v>
      </c>
      <c r="B30" s="28" t="s">
        <v>159</v>
      </c>
      <c r="C30" s="40">
        <v>112.701</v>
      </c>
      <c r="D30" s="13">
        <v>79</v>
      </c>
      <c r="E30" s="13">
        <v>86</v>
      </c>
      <c r="F30" s="38">
        <f t="shared" si="3"/>
        <v>0.7630810729274807</v>
      </c>
      <c r="G30" s="29">
        <v>3</v>
      </c>
      <c r="H30" s="32">
        <f t="shared" si="6"/>
        <v>3.79746835443038</v>
      </c>
      <c r="I30" s="13">
        <v>0</v>
      </c>
      <c r="J30" s="13"/>
      <c r="K30" s="13"/>
      <c r="L30" s="13"/>
      <c r="M30" s="13"/>
      <c r="N30" s="46"/>
      <c r="O30" s="29">
        <f t="shared" si="4"/>
        <v>3</v>
      </c>
      <c r="P30" s="13"/>
      <c r="Q30" s="13">
        <v>0</v>
      </c>
      <c r="R30" s="13">
        <v>2</v>
      </c>
      <c r="S30" s="13">
        <v>1</v>
      </c>
      <c r="T30" s="32">
        <f t="shared" si="5"/>
        <v>100</v>
      </c>
      <c r="U30" s="31">
        <v>4</v>
      </c>
      <c r="V30" s="32">
        <f t="shared" si="7"/>
        <v>4.651162790697675</v>
      </c>
      <c r="W30" s="29">
        <v>4</v>
      </c>
      <c r="X30" s="32">
        <f t="shared" si="8"/>
        <v>4.651162790697675</v>
      </c>
      <c r="Y30" s="13">
        <v>0</v>
      </c>
      <c r="Z30" s="13"/>
      <c r="AA30" s="13"/>
      <c r="AB30" s="13"/>
      <c r="AC30" s="13"/>
      <c r="AD30" s="20"/>
      <c r="AE30" s="20"/>
    </row>
    <row r="31" spans="1:31" ht="21" customHeight="1">
      <c r="A31" s="42" t="s">
        <v>39</v>
      </c>
      <c r="B31" s="42" t="s">
        <v>160</v>
      </c>
      <c r="C31" s="40">
        <v>120.461</v>
      </c>
      <c r="D31" s="12">
        <v>134</v>
      </c>
      <c r="E31" s="12">
        <v>150</v>
      </c>
      <c r="F31" s="38">
        <f t="shared" si="3"/>
        <v>1.24521629407028</v>
      </c>
      <c r="G31" s="29">
        <v>10</v>
      </c>
      <c r="H31" s="43">
        <f t="shared" si="6"/>
        <v>7.462686567164178</v>
      </c>
      <c r="I31" s="12">
        <v>0</v>
      </c>
      <c r="J31" s="12"/>
      <c r="K31" s="12"/>
      <c r="L31" s="12"/>
      <c r="M31" s="12"/>
      <c r="N31" s="17"/>
      <c r="O31" s="29">
        <f t="shared" si="4"/>
        <v>10</v>
      </c>
      <c r="P31" s="12"/>
      <c r="Q31" s="12">
        <v>0</v>
      </c>
      <c r="R31" s="12">
        <v>7</v>
      </c>
      <c r="S31" s="12">
        <v>3</v>
      </c>
      <c r="T31" s="43">
        <f t="shared" si="5"/>
        <v>100</v>
      </c>
      <c r="U31" s="31">
        <v>12</v>
      </c>
      <c r="V31" s="43">
        <f t="shared" si="7"/>
        <v>8</v>
      </c>
      <c r="W31" s="29">
        <v>12</v>
      </c>
      <c r="X31" s="43">
        <f t="shared" si="8"/>
        <v>8</v>
      </c>
      <c r="Y31" s="12">
        <v>0</v>
      </c>
      <c r="Z31" s="12"/>
      <c r="AA31" s="12"/>
      <c r="AB31" s="12"/>
      <c r="AC31" s="12"/>
      <c r="AD31" s="20"/>
      <c r="AE31" s="20"/>
    </row>
    <row r="32" spans="1:31" ht="21" customHeight="1">
      <c r="A32" s="69" t="s">
        <v>40</v>
      </c>
      <c r="B32" s="69" t="s">
        <v>6</v>
      </c>
      <c r="C32" s="70"/>
      <c r="D32" s="29">
        <f>D33+D34+D35+D36</f>
        <v>1632</v>
      </c>
      <c r="E32" s="29">
        <f>E33+E34+E35+E36</f>
        <v>2132</v>
      </c>
      <c r="F32" s="61"/>
      <c r="G32" s="29">
        <f>G33+G34+G35+G36</f>
        <v>307</v>
      </c>
      <c r="H32" s="62">
        <f t="shared" si="6"/>
        <v>18.811274509803923</v>
      </c>
      <c r="I32" s="29">
        <v>0</v>
      </c>
      <c r="J32" s="29">
        <f>J33+J34+J35+J36</f>
        <v>0</v>
      </c>
      <c r="K32" s="29">
        <v>0</v>
      </c>
      <c r="L32" s="29">
        <f>L33+L34+L35+L36</f>
        <v>0</v>
      </c>
      <c r="M32" s="29">
        <f>M33+M34+M35+M36</f>
        <v>0</v>
      </c>
      <c r="N32" s="17"/>
      <c r="O32" s="29">
        <f t="shared" si="4"/>
        <v>251</v>
      </c>
      <c r="P32" s="29">
        <f>P33+P34+P35+P36</f>
        <v>4</v>
      </c>
      <c r="Q32" s="29">
        <f>Q33+Q34+Q35+Q36</f>
        <v>0</v>
      </c>
      <c r="R32" s="29">
        <f>R33+R34+R35+R36</f>
        <v>123</v>
      </c>
      <c r="S32" s="29">
        <f>S33+S34+S35+S36</f>
        <v>124</v>
      </c>
      <c r="T32" s="62">
        <f t="shared" si="5"/>
        <v>81.75895765472313</v>
      </c>
      <c r="U32" s="31">
        <f>U33+U34+U35+U36</f>
        <v>477</v>
      </c>
      <c r="V32" s="62">
        <f t="shared" si="7"/>
        <v>22.373358348968107</v>
      </c>
      <c r="W32" s="29">
        <f>W33+W34+W35+W36</f>
        <v>477</v>
      </c>
      <c r="X32" s="62">
        <f t="shared" si="8"/>
        <v>22.373358348968107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0"/>
      <c r="AE32" s="20"/>
    </row>
    <row r="33" spans="1:31" ht="20.25" customHeight="1">
      <c r="A33" s="42" t="s">
        <v>41</v>
      </c>
      <c r="B33" s="42" t="s">
        <v>161</v>
      </c>
      <c r="C33" s="40">
        <v>84.504</v>
      </c>
      <c r="D33" s="12">
        <v>428</v>
      </c>
      <c r="E33" s="12">
        <v>491</v>
      </c>
      <c r="F33" s="38">
        <f t="shared" si="3"/>
        <v>5.810375840196913</v>
      </c>
      <c r="G33" s="29">
        <v>51</v>
      </c>
      <c r="H33" s="43">
        <f t="shared" si="6"/>
        <v>11.91588785046729</v>
      </c>
      <c r="I33" s="12">
        <v>0</v>
      </c>
      <c r="J33" s="12"/>
      <c r="K33" s="12"/>
      <c r="L33" s="12"/>
      <c r="M33" s="12"/>
      <c r="N33" s="17"/>
      <c r="O33" s="29">
        <f t="shared" si="4"/>
        <v>32</v>
      </c>
      <c r="P33" s="12"/>
      <c r="Q33" s="12">
        <v>0</v>
      </c>
      <c r="R33" s="44">
        <v>17</v>
      </c>
      <c r="S33" s="44">
        <v>15</v>
      </c>
      <c r="T33" s="30">
        <f t="shared" si="5"/>
        <v>62.745098039215684</v>
      </c>
      <c r="U33" s="31">
        <v>58</v>
      </c>
      <c r="V33" s="30">
        <f t="shared" si="7"/>
        <v>11.812627291242363</v>
      </c>
      <c r="W33" s="29">
        <v>58</v>
      </c>
      <c r="X33" s="30">
        <f t="shared" si="8"/>
        <v>11.812627291242363</v>
      </c>
      <c r="Y33" s="44">
        <v>0</v>
      </c>
      <c r="Z33" s="44"/>
      <c r="AA33" s="44"/>
      <c r="AB33" s="44"/>
      <c r="AC33" s="44"/>
      <c r="AD33" s="20"/>
      <c r="AE33" s="20"/>
    </row>
    <row r="34" spans="1:31" ht="21" customHeight="1">
      <c r="A34" s="42" t="s">
        <v>153</v>
      </c>
      <c r="B34" s="42" t="s">
        <v>162</v>
      </c>
      <c r="C34" s="40">
        <v>61.173</v>
      </c>
      <c r="D34" s="12">
        <v>883</v>
      </c>
      <c r="E34" s="12">
        <v>1256</v>
      </c>
      <c r="F34" s="38">
        <f t="shared" si="3"/>
        <v>20.53193402318016</v>
      </c>
      <c r="G34" s="29">
        <v>220</v>
      </c>
      <c r="H34" s="43">
        <f t="shared" si="6"/>
        <v>24.915062287655722</v>
      </c>
      <c r="I34" s="12">
        <v>0</v>
      </c>
      <c r="J34" s="12"/>
      <c r="K34" s="12"/>
      <c r="L34" s="12"/>
      <c r="M34" s="12"/>
      <c r="N34" s="17"/>
      <c r="O34" s="29">
        <f t="shared" si="4"/>
        <v>190</v>
      </c>
      <c r="P34" s="12">
        <v>4</v>
      </c>
      <c r="Q34" s="12">
        <v>0</v>
      </c>
      <c r="R34" s="12">
        <v>91</v>
      </c>
      <c r="S34" s="12">
        <v>95</v>
      </c>
      <c r="T34" s="43">
        <f t="shared" si="5"/>
        <v>86.36363636363636</v>
      </c>
      <c r="U34" s="31">
        <v>376</v>
      </c>
      <c r="V34" s="43">
        <f t="shared" si="7"/>
        <v>29.936305732484076</v>
      </c>
      <c r="W34" s="29">
        <v>376</v>
      </c>
      <c r="X34" s="43">
        <f t="shared" si="8"/>
        <v>29.936305732484076</v>
      </c>
      <c r="Y34" s="12">
        <v>0</v>
      </c>
      <c r="Z34" s="12"/>
      <c r="AA34" s="12"/>
      <c r="AB34" s="12"/>
      <c r="AC34" s="12"/>
      <c r="AD34" s="20"/>
      <c r="AE34" s="20"/>
    </row>
    <row r="35" spans="1:31" ht="28.5" customHeight="1">
      <c r="A35" s="42" t="s">
        <v>42</v>
      </c>
      <c r="B35" s="28" t="s">
        <v>201</v>
      </c>
      <c r="C35" s="40">
        <v>62.49</v>
      </c>
      <c r="D35" s="12">
        <v>19</v>
      </c>
      <c r="E35" s="12">
        <v>19</v>
      </c>
      <c r="F35" s="38">
        <f t="shared" si="3"/>
        <v>0.3040486477836454</v>
      </c>
      <c r="G35" s="29">
        <v>0</v>
      </c>
      <c r="H35" s="43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7"/>
      <c r="O35" s="29">
        <f t="shared" si="4"/>
        <v>0</v>
      </c>
      <c r="P35" s="12">
        <v>0</v>
      </c>
      <c r="Q35" s="12">
        <v>0</v>
      </c>
      <c r="R35" s="44">
        <v>0</v>
      </c>
      <c r="S35" s="44">
        <v>0</v>
      </c>
      <c r="T35" s="30">
        <v>0</v>
      </c>
      <c r="U35" s="31">
        <v>0</v>
      </c>
      <c r="V35" s="30">
        <f t="shared" si="7"/>
        <v>0</v>
      </c>
      <c r="W35" s="29">
        <v>0</v>
      </c>
      <c r="X35" s="30">
        <f t="shared" si="8"/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20"/>
      <c r="AE35" s="20"/>
    </row>
    <row r="36" spans="1:31" ht="21" customHeight="1">
      <c r="A36" s="42" t="s">
        <v>154</v>
      </c>
      <c r="B36" s="42" t="s">
        <v>248</v>
      </c>
      <c r="C36" s="40">
        <v>75.97</v>
      </c>
      <c r="D36" s="13">
        <v>302</v>
      </c>
      <c r="E36" s="13">
        <v>366</v>
      </c>
      <c r="F36" s="38">
        <f t="shared" si="3"/>
        <v>4.817691193892326</v>
      </c>
      <c r="G36" s="29">
        <v>36</v>
      </c>
      <c r="H36" s="43">
        <f aca="true" t="shared" si="9" ref="H36:H42">G36/D36*100</f>
        <v>11.920529801324504</v>
      </c>
      <c r="I36" s="12">
        <v>0</v>
      </c>
      <c r="J36" s="12"/>
      <c r="K36" s="12"/>
      <c r="L36" s="12"/>
      <c r="M36" s="12"/>
      <c r="N36" s="17"/>
      <c r="O36" s="29">
        <f t="shared" si="4"/>
        <v>29</v>
      </c>
      <c r="P36" s="12"/>
      <c r="Q36" s="12">
        <v>0</v>
      </c>
      <c r="R36" s="44">
        <v>15</v>
      </c>
      <c r="S36" s="44">
        <v>14</v>
      </c>
      <c r="T36" s="30">
        <f t="shared" si="5"/>
        <v>80.55555555555556</v>
      </c>
      <c r="U36" s="31">
        <v>43</v>
      </c>
      <c r="V36" s="30">
        <f t="shared" si="7"/>
        <v>11.748633879781421</v>
      </c>
      <c r="W36" s="29">
        <v>43</v>
      </c>
      <c r="X36" s="30">
        <f t="shared" si="8"/>
        <v>11.748633879781421</v>
      </c>
      <c r="Y36" s="44">
        <v>0</v>
      </c>
      <c r="Z36" s="44"/>
      <c r="AA36" s="44"/>
      <c r="AB36" s="44"/>
      <c r="AC36" s="44"/>
      <c r="AD36" s="20"/>
      <c r="AE36" s="20"/>
    </row>
    <row r="37" spans="1:31" ht="18.75" customHeight="1">
      <c r="A37" s="69" t="s">
        <v>43</v>
      </c>
      <c r="B37" s="69" t="s">
        <v>7</v>
      </c>
      <c r="C37" s="70"/>
      <c r="D37" s="29">
        <f>D38+D39+D40+D41+D42+D43+D44</f>
        <v>1033</v>
      </c>
      <c r="E37" s="29">
        <f>E38+E39+E40+E41+E42+E43+E44</f>
        <v>1206</v>
      </c>
      <c r="F37" s="61"/>
      <c r="G37" s="29">
        <f>G38+G39+G40+G41+G42+G43+G44</f>
        <v>96</v>
      </c>
      <c r="H37" s="62">
        <f t="shared" si="9"/>
        <v>9.293320425943854</v>
      </c>
      <c r="I37" s="29">
        <v>0</v>
      </c>
      <c r="J37" s="29">
        <f>J38+J39+J40+J41+J42+J43</f>
        <v>0</v>
      </c>
      <c r="K37" s="29">
        <v>0</v>
      </c>
      <c r="L37" s="29">
        <f>L38+L39+L40+L41+L42+L43</f>
        <v>13</v>
      </c>
      <c r="M37" s="29">
        <f>M38+M39+M40+M41+M42+M43</f>
        <v>13</v>
      </c>
      <c r="N37" s="17"/>
      <c r="O37" s="29">
        <f t="shared" si="4"/>
        <v>91</v>
      </c>
      <c r="P37" s="29">
        <f>P38+P39+P40+P41+P42+P43</f>
        <v>3</v>
      </c>
      <c r="Q37" s="29">
        <f>Q38+Q39+Q40+Q41+Q42+Q43</f>
        <v>0</v>
      </c>
      <c r="R37" s="29">
        <f>R38+R39+R40+R41+R42+R43</f>
        <v>47</v>
      </c>
      <c r="S37" s="29">
        <f>S38+S39+S40+S41+S42+S43</f>
        <v>41</v>
      </c>
      <c r="T37" s="62">
        <f t="shared" si="5"/>
        <v>94.79166666666666</v>
      </c>
      <c r="U37" s="31">
        <f>U38+U39+U40+U41+U42+U43+U44</f>
        <v>150</v>
      </c>
      <c r="V37" s="62">
        <f t="shared" si="7"/>
        <v>12.437810945273633</v>
      </c>
      <c r="W37" s="29">
        <f>W38+W39+W40+W41+W42+W43+W44</f>
        <v>113</v>
      </c>
      <c r="X37" s="62">
        <f t="shared" si="8"/>
        <v>9.369817578772803</v>
      </c>
      <c r="Y37" s="29">
        <f>Y38+Y39+Y40+Y41+Y42+Y43</f>
        <v>0</v>
      </c>
      <c r="Z37" s="29">
        <f>Z38+Z39+Z40+Z41+Z42+Z43</f>
        <v>0</v>
      </c>
      <c r="AA37" s="29">
        <f>AA38+AA39+AA40+AA41+AA42+AA43</f>
        <v>0</v>
      </c>
      <c r="AB37" s="29">
        <f>AB38+AB39+AB40+AB41+AB42+AB43</f>
        <v>14</v>
      </c>
      <c r="AC37" s="29">
        <f>AC38+AC39+AC40+AC41+AC42+AC43</f>
        <v>13</v>
      </c>
      <c r="AD37" s="20"/>
      <c r="AE37" s="20"/>
    </row>
    <row r="38" spans="1:31" ht="21" customHeight="1">
      <c r="A38" s="42" t="s">
        <v>44</v>
      </c>
      <c r="B38" s="42" t="s">
        <v>163</v>
      </c>
      <c r="C38" s="40">
        <v>87.192</v>
      </c>
      <c r="D38" s="12">
        <v>324</v>
      </c>
      <c r="E38" s="12">
        <v>423</v>
      </c>
      <c r="F38" s="38">
        <f t="shared" si="3"/>
        <v>4.851362510322049</v>
      </c>
      <c r="G38" s="29">
        <v>38</v>
      </c>
      <c r="H38" s="43">
        <f t="shared" si="9"/>
        <v>11.728395061728394</v>
      </c>
      <c r="I38" s="12">
        <v>0</v>
      </c>
      <c r="J38" s="12"/>
      <c r="K38" s="12"/>
      <c r="L38" s="12"/>
      <c r="M38" s="12"/>
      <c r="N38" s="17"/>
      <c r="O38" s="29">
        <f t="shared" si="4"/>
        <v>38</v>
      </c>
      <c r="P38" s="12">
        <v>3</v>
      </c>
      <c r="Q38" s="12">
        <v>0</v>
      </c>
      <c r="R38" s="44">
        <v>19</v>
      </c>
      <c r="S38" s="44">
        <v>16</v>
      </c>
      <c r="T38" s="30">
        <f t="shared" si="5"/>
        <v>100</v>
      </c>
      <c r="U38" s="31">
        <v>50</v>
      </c>
      <c r="V38" s="30">
        <f t="shared" si="7"/>
        <v>11.82033096926714</v>
      </c>
      <c r="W38" s="29">
        <v>50</v>
      </c>
      <c r="X38" s="30">
        <f t="shared" si="8"/>
        <v>11.82033096926714</v>
      </c>
      <c r="Y38" s="44">
        <v>0</v>
      </c>
      <c r="Z38" s="44"/>
      <c r="AA38" s="44"/>
      <c r="AB38" s="44"/>
      <c r="AC38" s="44"/>
      <c r="AD38" s="20"/>
      <c r="AE38" s="20"/>
    </row>
    <row r="39" spans="1:31" ht="21.75" customHeight="1">
      <c r="A39" s="42" t="s">
        <v>45</v>
      </c>
      <c r="B39" s="42" t="s">
        <v>280</v>
      </c>
      <c r="C39" s="40">
        <v>116.19</v>
      </c>
      <c r="D39" s="12">
        <v>180</v>
      </c>
      <c r="E39" s="12">
        <v>203</v>
      </c>
      <c r="F39" s="38">
        <f t="shared" si="3"/>
        <v>1.7471383079438851</v>
      </c>
      <c r="G39" s="29">
        <v>14</v>
      </c>
      <c r="H39" s="43">
        <f t="shared" si="9"/>
        <v>7.777777777777778</v>
      </c>
      <c r="I39" s="12">
        <v>0</v>
      </c>
      <c r="J39" s="12"/>
      <c r="K39" s="12"/>
      <c r="L39" s="12"/>
      <c r="M39" s="12"/>
      <c r="N39" s="17"/>
      <c r="O39" s="29">
        <f t="shared" si="4"/>
        <v>12</v>
      </c>
      <c r="P39" s="12"/>
      <c r="Q39" s="12">
        <v>0</v>
      </c>
      <c r="R39" s="12">
        <v>7</v>
      </c>
      <c r="S39" s="12">
        <v>5</v>
      </c>
      <c r="T39" s="43">
        <f t="shared" si="5"/>
        <v>85.71428571428571</v>
      </c>
      <c r="U39" s="31">
        <v>16</v>
      </c>
      <c r="V39" s="43">
        <f t="shared" si="7"/>
        <v>7.8817733990147785</v>
      </c>
      <c r="W39" s="29">
        <v>16</v>
      </c>
      <c r="X39" s="43">
        <f t="shared" si="8"/>
        <v>7.8817733990147785</v>
      </c>
      <c r="Y39" s="12">
        <v>0</v>
      </c>
      <c r="Z39" s="12"/>
      <c r="AA39" s="12"/>
      <c r="AB39" s="12"/>
      <c r="AC39" s="12"/>
      <c r="AD39" s="20"/>
      <c r="AE39" s="20"/>
    </row>
    <row r="40" spans="1:31" ht="21" customHeight="1">
      <c r="A40" s="42" t="s">
        <v>46</v>
      </c>
      <c r="B40" s="28" t="s">
        <v>262</v>
      </c>
      <c r="C40" s="40">
        <v>30.901</v>
      </c>
      <c r="D40" s="12">
        <v>97</v>
      </c>
      <c r="E40" s="12">
        <v>103</v>
      </c>
      <c r="F40" s="38">
        <f t="shared" si="3"/>
        <v>3.33322546195916</v>
      </c>
      <c r="G40" s="29">
        <v>11</v>
      </c>
      <c r="H40" s="43">
        <f t="shared" si="9"/>
        <v>11.34020618556701</v>
      </c>
      <c r="I40" s="12">
        <v>0</v>
      </c>
      <c r="J40" s="12"/>
      <c r="K40" s="12"/>
      <c r="L40" s="12"/>
      <c r="M40" s="12"/>
      <c r="N40" s="17"/>
      <c r="O40" s="29">
        <f t="shared" si="4"/>
        <v>8</v>
      </c>
      <c r="P40" s="12"/>
      <c r="Q40" s="12">
        <v>0</v>
      </c>
      <c r="R40" s="12">
        <v>5</v>
      </c>
      <c r="S40" s="44">
        <v>3</v>
      </c>
      <c r="T40" s="30">
        <f>O40/G40*100</f>
        <v>72.72727272727273</v>
      </c>
      <c r="U40" s="31">
        <v>12</v>
      </c>
      <c r="V40" s="43">
        <f t="shared" si="7"/>
        <v>11.650485436893204</v>
      </c>
      <c r="W40" s="29">
        <v>10</v>
      </c>
      <c r="X40" s="43">
        <f t="shared" si="8"/>
        <v>9.70873786407767</v>
      </c>
      <c r="Y40" s="44">
        <v>0</v>
      </c>
      <c r="Z40" s="44"/>
      <c r="AA40" s="44"/>
      <c r="AB40" s="44"/>
      <c r="AC40" s="44"/>
      <c r="AD40" s="20"/>
      <c r="AE40" s="20"/>
    </row>
    <row r="41" spans="1:31" ht="20.25" customHeight="1">
      <c r="A41" s="42" t="s">
        <v>47</v>
      </c>
      <c r="B41" s="28" t="s">
        <v>164</v>
      </c>
      <c r="C41" s="40">
        <v>65.88</v>
      </c>
      <c r="D41" s="13">
        <v>99</v>
      </c>
      <c r="E41" s="13">
        <v>132</v>
      </c>
      <c r="F41" s="38">
        <f t="shared" si="3"/>
        <v>2.003642987249545</v>
      </c>
      <c r="G41" s="29">
        <v>7</v>
      </c>
      <c r="H41" s="43">
        <f t="shared" si="9"/>
        <v>7.07070707070707</v>
      </c>
      <c r="I41" s="12">
        <v>0</v>
      </c>
      <c r="J41" s="13"/>
      <c r="K41" s="12"/>
      <c r="L41" s="13"/>
      <c r="M41" s="13"/>
      <c r="N41" s="17"/>
      <c r="O41" s="29">
        <f t="shared" si="4"/>
        <v>7</v>
      </c>
      <c r="P41" s="12"/>
      <c r="Q41" s="12">
        <v>0</v>
      </c>
      <c r="R41" s="13">
        <v>3</v>
      </c>
      <c r="S41" s="13">
        <v>4</v>
      </c>
      <c r="T41" s="30">
        <f t="shared" si="5"/>
        <v>100</v>
      </c>
      <c r="U41" s="31">
        <v>10</v>
      </c>
      <c r="V41" s="30">
        <f t="shared" si="7"/>
        <v>7.575757575757576</v>
      </c>
      <c r="W41" s="29">
        <v>10</v>
      </c>
      <c r="X41" s="30">
        <f t="shared" si="8"/>
        <v>7.575757575757576</v>
      </c>
      <c r="Y41" s="44">
        <v>0</v>
      </c>
      <c r="Z41" s="44"/>
      <c r="AA41" s="44"/>
      <c r="AB41" s="44"/>
      <c r="AC41" s="44"/>
      <c r="AD41" s="20"/>
      <c r="AE41" s="20"/>
    </row>
    <row r="42" spans="1:31" ht="32.25" customHeight="1">
      <c r="A42" s="42" t="s">
        <v>48</v>
      </c>
      <c r="B42" s="28" t="s">
        <v>270</v>
      </c>
      <c r="C42" s="40">
        <v>29.63986</v>
      </c>
      <c r="D42" s="12">
        <v>333</v>
      </c>
      <c r="E42" s="12">
        <v>345</v>
      </c>
      <c r="F42" s="38">
        <f t="shared" si="3"/>
        <v>11.639731091847263</v>
      </c>
      <c r="G42" s="29">
        <v>26</v>
      </c>
      <c r="H42" s="43">
        <f t="shared" si="9"/>
        <v>7.807807807807808</v>
      </c>
      <c r="I42" s="12">
        <v>0</v>
      </c>
      <c r="J42" s="12">
        <v>0</v>
      </c>
      <c r="K42" s="12">
        <v>0</v>
      </c>
      <c r="L42" s="12">
        <v>13</v>
      </c>
      <c r="M42" s="12">
        <v>13</v>
      </c>
      <c r="N42" s="51"/>
      <c r="O42" s="29">
        <f t="shared" si="4"/>
        <v>26</v>
      </c>
      <c r="P42" s="12"/>
      <c r="Q42" s="12">
        <v>0</v>
      </c>
      <c r="R42" s="12">
        <v>13</v>
      </c>
      <c r="S42" s="12">
        <v>13</v>
      </c>
      <c r="T42" s="43">
        <f t="shared" si="5"/>
        <v>100</v>
      </c>
      <c r="U42" s="31">
        <v>62</v>
      </c>
      <c r="V42" s="30">
        <f t="shared" si="7"/>
        <v>17.971014492753625</v>
      </c>
      <c r="W42" s="29">
        <v>27</v>
      </c>
      <c r="X42" s="43">
        <f t="shared" si="8"/>
        <v>7.82608695652174</v>
      </c>
      <c r="Y42" s="12">
        <v>0</v>
      </c>
      <c r="Z42" s="12">
        <v>0</v>
      </c>
      <c r="AA42" s="12">
        <v>0</v>
      </c>
      <c r="AB42" s="12">
        <v>14</v>
      </c>
      <c r="AC42" s="12">
        <v>13</v>
      </c>
      <c r="AD42" s="20"/>
      <c r="AE42" s="20"/>
    </row>
    <row r="43" spans="1:31" ht="31.5" customHeight="1">
      <c r="A43" s="42" t="s">
        <v>115</v>
      </c>
      <c r="B43" s="28" t="s">
        <v>203</v>
      </c>
      <c r="C43" s="40">
        <v>45.91</v>
      </c>
      <c r="D43" s="12">
        <v>0</v>
      </c>
      <c r="E43" s="12">
        <v>0</v>
      </c>
      <c r="F43" s="38">
        <f t="shared" si="3"/>
        <v>0</v>
      </c>
      <c r="G43" s="29">
        <f>I43+J43+K43+L43+M43</f>
        <v>0</v>
      </c>
      <c r="H43" s="43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7"/>
      <c r="O43" s="29">
        <f t="shared" si="4"/>
        <v>0</v>
      </c>
      <c r="P43" s="12">
        <v>0</v>
      </c>
      <c r="Q43" s="12">
        <v>0</v>
      </c>
      <c r="R43" s="44">
        <v>0</v>
      </c>
      <c r="S43" s="44">
        <v>0</v>
      </c>
      <c r="T43" s="30">
        <v>0</v>
      </c>
      <c r="U43" s="31">
        <v>0</v>
      </c>
      <c r="V43" s="30">
        <v>0</v>
      </c>
      <c r="W43" s="29">
        <v>0</v>
      </c>
      <c r="X43" s="30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20"/>
      <c r="AE43" s="20"/>
    </row>
    <row r="44" spans="1:31" ht="30" customHeight="1">
      <c r="A44" s="42" t="s">
        <v>204</v>
      </c>
      <c r="B44" s="28" t="s">
        <v>205</v>
      </c>
      <c r="C44" s="40">
        <v>5.43</v>
      </c>
      <c r="D44" s="12">
        <v>0</v>
      </c>
      <c r="E44" s="12">
        <v>0</v>
      </c>
      <c r="F44" s="38">
        <f t="shared" si="3"/>
        <v>0</v>
      </c>
      <c r="G44" s="29">
        <f>I44+J44+K44+L44+M44</f>
        <v>0</v>
      </c>
      <c r="H44" s="43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7"/>
      <c r="O44" s="29">
        <f t="shared" si="4"/>
        <v>0</v>
      </c>
      <c r="P44" s="12">
        <v>0</v>
      </c>
      <c r="Q44" s="12">
        <v>0</v>
      </c>
      <c r="R44" s="44">
        <v>0</v>
      </c>
      <c r="S44" s="44">
        <v>0</v>
      </c>
      <c r="T44" s="30">
        <v>0</v>
      </c>
      <c r="U44" s="31">
        <v>0</v>
      </c>
      <c r="V44" s="30">
        <v>0</v>
      </c>
      <c r="W44" s="29">
        <v>0</v>
      </c>
      <c r="X44" s="30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20"/>
      <c r="AE44" s="20"/>
    </row>
    <row r="45" spans="1:31" ht="21.75" customHeight="1">
      <c r="A45" s="69" t="s">
        <v>49</v>
      </c>
      <c r="B45" s="69" t="s">
        <v>8</v>
      </c>
      <c r="C45" s="70"/>
      <c r="D45" s="29">
        <f>D46+D47+D48+D49+D50</f>
        <v>354</v>
      </c>
      <c r="E45" s="29">
        <f>E46+E47+E48+E49+E50</f>
        <v>325</v>
      </c>
      <c r="F45" s="61"/>
      <c r="G45" s="29">
        <f>G46+G47+G48+G49+G50</f>
        <v>34</v>
      </c>
      <c r="H45" s="62">
        <f>G45/D45*100</f>
        <v>9.6045197740113</v>
      </c>
      <c r="I45" s="29">
        <v>0</v>
      </c>
      <c r="J45" s="29">
        <f>J46+J47+J48+J49+J50</f>
        <v>0</v>
      </c>
      <c r="K45" s="29">
        <v>0</v>
      </c>
      <c r="L45" s="29">
        <f>L46+L47+L48+L49+L50</f>
        <v>0</v>
      </c>
      <c r="M45" s="29">
        <f>M46+M47+M48+M49+M50</f>
        <v>0</v>
      </c>
      <c r="N45" s="17"/>
      <c r="O45" s="29">
        <f t="shared" si="4"/>
        <v>18</v>
      </c>
      <c r="P45" s="29">
        <f>P46+P47+P48+P49+P50</f>
        <v>0</v>
      </c>
      <c r="Q45" s="29">
        <f>Q46+Q47+Q48+Q49+Q50</f>
        <v>0</v>
      </c>
      <c r="R45" s="29">
        <f>R46+R47+R48+R49+R50</f>
        <v>13</v>
      </c>
      <c r="S45" s="29">
        <f>S46+S47+S48+S49+S50</f>
        <v>5</v>
      </c>
      <c r="T45" s="62">
        <f t="shared" si="5"/>
        <v>52.94117647058824</v>
      </c>
      <c r="U45" s="31">
        <f>U46+U47+U48+U49+U50</f>
        <v>32</v>
      </c>
      <c r="V45" s="62">
        <f>U45/E45*100</f>
        <v>9.846153846153847</v>
      </c>
      <c r="W45" s="29">
        <f>W46+W47+W48+W49+W50</f>
        <v>32</v>
      </c>
      <c r="X45" s="62">
        <f>W45/E45*100</f>
        <v>9.846153846153847</v>
      </c>
      <c r="Y45" s="29">
        <f>Y46+Y47+Y48+Y49+Y50</f>
        <v>0</v>
      </c>
      <c r="Z45" s="29">
        <f>Z46+Z47+Z48+Z49+Z50</f>
        <v>0</v>
      </c>
      <c r="AA45" s="29">
        <f>AA46+AA47+AA48+AA49+AA50</f>
        <v>0</v>
      </c>
      <c r="AB45" s="29">
        <f>AB46+AB47+AB48+AB49+AB50</f>
        <v>0</v>
      </c>
      <c r="AC45" s="29">
        <f>AC46+AC47+AC48+AC49+AC50</f>
        <v>0</v>
      </c>
      <c r="AD45" s="20"/>
      <c r="AE45" s="20"/>
    </row>
    <row r="46" spans="1:31" ht="19.5" customHeight="1">
      <c r="A46" s="42" t="s">
        <v>50</v>
      </c>
      <c r="B46" s="42" t="s">
        <v>165</v>
      </c>
      <c r="C46" s="40">
        <v>90.3</v>
      </c>
      <c r="D46" s="12">
        <v>168</v>
      </c>
      <c r="E46" s="12">
        <v>140</v>
      </c>
      <c r="F46" s="38">
        <f t="shared" si="3"/>
        <v>1.550387596899225</v>
      </c>
      <c r="G46" s="29">
        <v>13</v>
      </c>
      <c r="H46" s="43">
        <f>G46/D46*100</f>
        <v>7.738095238095238</v>
      </c>
      <c r="I46" s="12">
        <v>0</v>
      </c>
      <c r="J46" s="12"/>
      <c r="K46" s="12"/>
      <c r="L46" s="12"/>
      <c r="M46" s="12"/>
      <c r="N46" s="17"/>
      <c r="O46" s="29">
        <f t="shared" si="4"/>
        <v>13</v>
      </c>
      <c r="P46" s="12"/>
      <c r="Q46" s="12">
        <v>0</v>
      </c>
      <c r="R46" s="44">
        <v>9</v>
      </c>
      <c r="S46" s="44">
        <v>4</v>
      </c>
      <c r="T46" s="30">
        <f t="shared" si="5"/>
        <v>100</v>
      </c>
      <c r="U46" s="31">
        <v>11</v>
      </c>
      <c r="V46" s="30">
        <f>U46/E46*100</f>
        <v>7.857142857142857</v>
      </c>
      <c r="W46" s="29">
        <v>11</v>
      </c>
      <c r="X46" s="30">
        <f>W46/E46*100</f>
        <v>7.857142857142857</v>
      </c>
      <c r="Y46" s="44">
        <v>0</v>
      </c>
      <c r="Z46" s="44"/>
      <c r="AA46" s="44"/>
      <c r="AB46" s="44"/>
      <c r="AC46" s="44"/>
      <c r="AD46" s="20"/>
      <c r="AE46" s="20"/>
    </row>
    <row r="47" spans="1:31" ht="21.75" customHeight="1">
      <c r="A47" s="42" t="s">
        <v>51</v>
      </c>
      <c r="B47" s="42" t="s">
        <v>134</v>
      </c>
      <c r="C47" s="40">
        <v>16.114</v>
      </c>
      <c r="D47" s="12">
        <v>78</v>
      </c>
      <c r="E47" s="12">
        <v>73</v>
      </c>
      <c r="F47" s="38">
        <f t="shared" si="3"/>
        <v>4.5302221670597</v>
      </c>
      <c r="G47" s="29">
        <v>9</v>
      </c>
      <c r="H47" s="43">
        <f>G47/D47*100</f>
        <v>11.538461538461538</v>
      </c>
      <c r="I47" s="12">
        <v>0</v>
      </c>
      <c r="J47" s="12"/>
      <c r="K47" s="12"/>
      <c r="L47" s="12"/>
      <c r="M47" s="12"/>
      <c r="N47" s="17"/>
      <c r="O47" s="29">
        <v>3</v>
      </c>
      <c r="P47" s="12"/>
      <c r="Q47" s="12">
        <v>0</v>
      </c>
      <c r="R47" s="44">
        <v>2</v>
      </c>
      <c r="S47" s="44">
        <v>1</v>
      </c>
      <c r="T47" s="30">
        <f t="shared" si="5"/>
        <v>33.33333333333333</v>
      </c>
      <c r="U47" s="31">
        <v>8</v>
      </c>
      <c r="V47" s="30">
        <f>U47/E47*100</f>
        <v>10.95890410958904</v>
      </c>
      <c r="W47" s="29">
        <v>8</v>
      </c>
      <c r="X47" s="30">
        <f>W47/E47*100</f>
        <v>10.95890410958904</v>
      </c>
      <c r="Y47" s="44">
        <v>0</v>
      </c>
      <c r="Z47" s="44"/>
      <c r="AA47" s="44"/>
      <c r="AB47" s="44"/>
      <c r="AC47" s="44"/>
      <c r="AD47" s="20"/>
      <c r="AE47" s="20"/>
    </row>
    <row r="48" spans="1:31" ht="20.25" customHeight="1">
      <c r="A48" s="28" t="s">
        <v>52</v>
      </c>
      <c r="B48" s="28" t="s">
        <v>166</v>
      </c>
      <c r="C48" s="66">
        <v>34.49</v>
      </c>
      <c r="D48" s="13">
        <v>108</v>
      </c>
      <c r="E48" s="13">
        <v>112</v>
      </c>
      <c r="F48" s="67">
        <f t="shared" si="3"/>
        <v>3.2473180632067264</v>
      </c>
      <c r="G48" s="29">
        <v>12</v>
      </c>
      <c r="H48" s="32">
        <f>G48/D48*100</f>
        <v>11.11111111111111</v>
      </c>
      <c r="I48" s="13">
        <v>0</v>
      </c>
      <c r="J48" s="13"/>
      <c r="K48" s="13"/>
      <c r="L48" s="13"/>
      <c r="M48" s="13"/>
      <c r="N48" s="46"/>
      <c r="O48" s="29">
        <f t="shared" si="4"/>
        <v>2</v>
      </c>
      <c r="P48" s="13"/>
      <c r="Q48" s="13">
        <v>0</v>
      </c>
      <c r="R48" s="13">
        <v>2</v>
      </c>
      <c r="S48" s="13">
        <v>0</v>
      </c>
      <c r="T48" s="32">
        <f t="shared" si="5"/>
        <v>16.666666666666664</v>
      </c>
      <c r="U48" s="31">
        <v>13</v>
      </c>
      <c r="V48" s="32">
        <f>U48/E48*100</f>
        <v>11.607142857142858</v>
      </c>
      <c r="W48" s="29">
        <v>13</v>
      </c>
      <c r="X48" s="32">
        <f>W48/E48*100</f>
        <v>11.607142857142858</v>
      </c>
      <c r="Y48" s="13">
        <v>0</v>
      </c>
      <c r="Z48" s="13"/>
      <c r="AA48" s="13"/>
      <c r="AB48" s="13"/>
      <c r="AC48" s="13"/>
      <c r="AD48" s="20"/>
      <c r="AE48" s="20"/>
    </row>
    <row r="49" spans="1:31" ht="29.25" customHeight="1">
      <c r="A49" s="42" t="s">
        <v>53</v>
      </c>
      <c r="B49" s="28" t="s">
        <v>281</v>
      </c>
      <c r="C49" s="40">
        <v>147.425</v>
      </c>
      <c r="D49" s="12">
        <v>0</v>
      </c>
      <c r="E49" s="12">
        <v>0</v>
      </c>
      <c r="F49" s="38">
        <f t="shared" si="3"/>
        <v>0</v>
      </c>
      <c r="G49" s="29">
        <f>I49+J49+K49+L49+M49</f>
        <v>0</v>
      </c>
      <c r="H49" s="43">
        <v>0</v>
      </c>
      <c r="I49" s="12">
        <v>0</v>
      </c>
      <c r="J49" s="12"/>
      <c r="K49" s="12"/>
      <c r="L49" s="12"/>
      <c r="M49" s="12"/>
      <c r="N49" s="17"/>
      <c r="O49" s="29">
        <f t="shared" si="4"/>
        <v>0</v>
      </c>
      <c r="P49" s="12">
        <v>0</v>
      </c>
      <c r="Q49" s="12">
        <v>0</v>
      </c>
      <c r="R49" s="44">
        <v>0</v>
      </c>
      <c r="S49" s="44">
        <v>0</v>
      </c>
      <c r="T49" s="30">
        <v>0</v>
      </c>
      <c r="U49" s="31">
        <v>0</v>
      </c>
      <c r="V49" s="30">
        <v>0</v>
      </c>
      <c r="W49" s="29">
        <v>0</v>
      </c>
      <c r="X49" s="30">
        <v>0</v>
      </c>
      <c r="Y49" s="44">
        <v>0</v>
      </c>
      <c r="Z49" s="44"/>
      <c r="AA49" s="44"/>
      <c r="AB49" s="44"/>
      <c r="AC49" s="44"/>
      <c r="AD49" s="20"/>
      <c r="AE49" s="20"/>
    </row>
    <row r="50" spans="1:31" ht="30.75" customHeight="1">
      <c r="A50" s="42" t="s">
        <v>206</v>
      </c>
      <c r="B50" s="28" t="s">
        <v>207</v>
      </c>
      <c r="C50" s="40">
        <v>81.179</v>
      </c>
      <c r="D50" s="12">
        <v>0</v>
      </c>
      <c r="E50" s="12">
        <v>0</v>
      </c>
      <c r="F50" s="38">
        <f t="shared" si="3"/>
        <v>0</v>
      </c>
      <c r="G50" s="29">
        <f>I50+J50+K50+L50+M50</f>
        <v>0</v>
      </c>
      <c r="H50" s="43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7"/>
      <c r="O50" s="29">
        <f t="shared" si="4"/>
        <v>0</v>
      </c>
      <c r="P50" s="12">
        <v>0</v>
      </c>
      <c r="Q50" s="12">
        <v>0</v>
      </c>
      <c r="R50" s="44">
        <v>0</v>
      </c>
      <c r="S50" s="44">
        <v>0</v>
      </c>
      <c r="T50" s="30">
        <v>0</v>
      </c>
      <c r="U50" s="31">
        <v>0</v>
      </c>
      <c r="V50" s="30">
        <v>0</v>
      </c>
      <c r="W50" s="29">
        <v>0</v>
      </c>
      <c r="X50" s="30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20"/>
      <c r="AE50" s="20"/>
    </row>
    <row r="51" spans="1:31" ht="24.75" customHeight="1">
      <c r="A51" s="69" t="s">
        <v>54</v>
      </c>
      <c r="B51" s="69" t="s">
        <v>9</v>
      </c>
      <c r="C51" s="70"/>
      <c r="D51" s="29">
        <f>D52+D53+D54+D55+D56+D57+D58+D59</f>
        <v>1552</v>
      </c>
      <c r="E51" s="29">
        <f>E52+E53+E54+E55+E56+E57+E58+E59</f>
        <v>1740</v>
      </c>
      <c r="F51" s="61"/>
      <c r="G51" s="29">
        <f>G52+G53+G54+G55+G56+G57+G58+G59</f>
        <v>182</v>
      </c>
      <c r="H51" s="62">
        <f aca="true" t="shared" si="10" ref="H51:H60">G51/D51*100</f>
        <v>11.72680412371134</v>
      </c>
      <c r="I51" s="29">
        <v>0</v>
      </c>
      <c r="J51" s="29">
        <f>J52+J53+J54+J55+J56+J57+J58</f>
        <v>0</v>
      </c>
      <c r="K51" s="29">
        <v>0</v>
      </c>
      <c r="L51" s="29">
        <f>L52+L53+L54+L55+L56+L57+L58</f>
        <v>9</v>
      </c>
      <c r="M51" s="29">
        <f>M52+M53+M54+M55+M56+M57+M58</f>
        <v>8</v>
      </c>
      <c r="N51" s="17"/>
      <c r="O51" s="29">
        <f t="shared" si="4"/>
        <v>168</v>
      </c>
      <c r="P51" s="29">
        <f>P52+P53+P54+P55+P56+P57+P58</f>
        <v>3</v>
      </c>
      <c r="Q51" s="29">
        <f>Q52+Q53+Q54+Q55+Q56+Q57+Q58</f>
        <v>0</v>
      </c>
      <c r="R51" s="29">
        <f>R52+R53+R54+R55+R56+R57+R58</f>
        <v>94</v>
      </c>
      <c r="S51" s="29">
        <f>S52+S53+S54+S55+S56+S57+S58</f>
        <v>71</v>
      </c>
      <c r="T51" s="62">
        <f t="shared" si="5"/>
        <v>92.3076923076923</v>
      </c>
      <c r="U51" s="31">
        <f>U52+U53+U54+U55+U56+U57+U58+U59</f>
        <v>254</v>
      </c>
      <c r="V51" s="62">
        <f aca="true" t="shared" si="11" ref="V51:V60">U51/E51*100</f>
        <v>14.597701149425287</v>
      </c>
      <c r="W51" s="29">
        <f>W52+W53+W54+W55+W56+W57+W58+W59</f>
        <v>200</v>
      </c>
      <c r="X51" s="62">
        <f aca="true" t="shared" si="12" ref="X51:X60">W51/E51*100</f>
        <v>11.494252873563218</v>
      </c>
      <c r="Y51" s="29">
        <f>Y52+Y53+Y54+Y55+Y56+Y57+Y58</f>
        <v>0</v>
      </c>
      <c r="Z51" s="29">
        <f>Z52+Z53+Z54+Z55+Z56+Z57+Z58</f>
        <v>0</v>
      </c>
      <c r="AA51" s="29">
        <f>AA52+AA53+AA54+AA55+AA56+AA57+AA58</f>
        <v>0</v>
      </c>
      <c r="AB51" s="29">
        <f>AB52+AB53+AB54+AB55+AB56+AB57+AB58</f>
        <v>12</v>
      </c>
      <c r="AC51" s="29">
        <f>AC52+AC53+AC54+AC55+AC56+AC57+AC58</f>
        <v>11</v>
      </c>
      <c r="AD51" s="20"/>
      <c r="AE51" s="20"/>
    </row>
    <row r="52" spans="1:31" ht="23.25" customHeight="1">
      <c r="A52" s="42" t="s">
        <v>55</v>
      </c>
      <c r="B52" s="42" t="s">
        <v>167</v>
      </c>
      <c r="C52" s="40">
        <v>78.688</v>
      </c>
      <c r="D52" s="13">
        <v>271</v>
      </c>
      <c r="E52" s="13">
        <v>344</v>
      </c>
      <c r="F52" s="38">
        <f t="shared" si="3"/>
        <v>4.3716958113054085</v>
      </c>
      <c r="G52" s="29">
        <v>32</v>
      </c>
      <c r="H52" s="43">
        <f t="shared" si="10"/>
        <v>11.808118081180812</v>
      </c>
      <c r="I52" s="12">
        <v>0</v>
      </c>
      <c r="J52" s="12"/>
      <c r="K52" s="12"/>
      <c r="L52" s="12"/>
      <c r="M52" s="12"/>
      <c r="N52" s="17"/>
      <c r="O52" s="29">
        <f t="shared" si="4"/>
        <v>30</v>
      </c>
      <c r="P52" s="12"/>
      <c r="Q52" s="12">
        <v>0</v>
      </c>
      <c r="R52" s="44">
        <v>19</v>
      </c>
      <c r="S52" s="44">
        <v>11</v>
      </c>
      <c r="T52" s="30">
        <f t="shared" si="5"/>
        <v>93.75</v>
      </c>
      <c r="U52" s="31">
        <v>41</v>
      </c>
      <c r="V52" s="30">
        <f t="shared" si="11"/>
        <v>11.918604651162791</v>
      </c>
      <c r="W52" s="29">
        <v>40</v>
      </c>
      <c r="X52" s="30">
        <f t="shared" si="12"/>
        <v>11.627906976744185</v>
      </c>
      <c r="Y52" s="44">
        <v>0</v>
      </c>
      <c r="Z52" s="44"/>
      <c r="AA52" s="44"/>
      <c r="AB52" s="44"/>
      <c r="AC52" s="44"/>
      <c r="AD52" s="20"/>
      <c r="AE52" s="20"/>
    </row>
    <row r="53" spans="1:31" ht="22.5" customHeight="1">
      <c r="A53" s="42" t="s">
        <v>56</v>
      </c>
      <c r="B53" s="42" t="s">
        <v>135</v>
      </c>
      <c r="C53" s="40">
        <v>37.955</v>
      </c>
      <c r="D53" s="12">
        <v>299</v>
      </c>
      <c r="E53" s="12">
        <v>289</v>
      </c>
      <c r="F53" s="38">
        <f t="shared" si="3"/>
        <v>7.614280068502174</v>
      </c>
      <c r="G53" s="29">
        <v>44</v>
      </c>
      <c r="H53" s="43">
        <f t="shared" si="10"/>
        <v>14.715719063545151</v>
      </c>
      <c r="I53" s="12">
        <v>0</v>
      </c>
      <c r="J53" s="12"/>
      <c r="K53" s="12"/>
      <c r="L53" s="12"/>
      <c r="M53" s="12"/>
      <c r="N53" s="17"/>
      <c r="O53" s="29">
        <f t="shared" si="4"/>
        <v>44</v>
      </c>
      <c r="P53" s="12"/>
      <c r="Q53" s="12">
        <v>0</v>
      </c>
      <c r="R53" s="44">
        <v>22</v>
      </c>
      <c r="S53" s="44">
        <v>22</v>
      </c>
      <c r="T53" s="50">
        <f t="shared" si="5"/>
        <v>100</v>
      </c>
      <c r="U53" s="31">
        <v>43</v>
      </c>
      <c r="V53" s="30">
        <f t="shared" si="11"/>
        <v>14.878892733564014</v>
      </c>
      <c r="W53" s="29">
        <v>43</v>
      </c>
      <c r="X53" s="30">
        <f t="shared" si="12"/>
        <v>14.878892733564014</v>
      </c>
      <c r="Y53" s="44">
        <v>0</v>
      </c>
      <c r="Z53" s="44"/>
      <c r="AA53" s="44"/>
      <c r="AB53" s="44"/>
      <c r="AC53" s="44"/>
      <c r="AD53" s="20"/>
      <c r="AE53" s="20"/>
    </row>
    <row r="54" spans="1:31" ht="21" customHeight="1">
      <c r="A54" s="42" t="s">
        <v>57</v>
      </c>
      <c r="B54" s="42" t="s">
        <v>161</v>
      </c>
      <c r="C54" s="40">
        <v>33.566</v>
      </c>
      <c r="D54" s="12">
        <v>181</v>
      </c>
      <c r="E54" s="12">
        <v>201</v>
      </c>
      <c r="F54" s="38">
        <f t="shared" si="3"/>
        <v>5.988202347613656</v>
      </c>
      <c r="G54" s="29">
        <v>21</v>
      </c>
      <c r="H54" s="43">
        <f t="shared" si="10"/>
        <v>11.602209944751381</v>
      </c>
      <c r="I54" s="12">
        <v>0</v>
      </c>
      <c r="J54" s="12"/>
      <c r="K54" s="12"/>
      <c r="L54" s="12"/>
      <c r="M54" s="12"/>
      <c r="N54" s="17"/>
      <c r="O54" s="29">
        <f t="shared" si="4"/>
        <v>21</v>
      </c>
      <c r="P54" s="12"/>
      <c r="Q54" s="12">
        <v>0</v>
      </c>
      <c r="R54" s="44">
        <v>10</v>
      </c>
      <c r="S54" s="44">
        <v>11</v>
      </c>
      <c r="T54" s="30">
        <f t="shared" si="5"/>
        <v>100</v>
      </c>
      <c r="U54" s="31">
        <v>24</v>
      </c>
      <c r="V54" s="30">
        <f t="shared" si="11"/>
        <v>11.940298507462686</v>
      </c>
      <c r="W54" s="29">
        <v>24</v>
      </c>
      <c r="X54" s="30">
        <f t="shared" si="12"/>
        <v>11.940298507462686</v>
      </c>
      <c r="Y54" s="44">
        <v>0</v>
      </c>
      <c r="Z54" s="44"/>
      <c r="AA54" s="44"/>
      <c r="AB54" s="44"/>
      <c r="AC54" s="44"/>
      <c r="AD54" s="20"/>
      <c r="AE54" s="20"/>
    </row>
    <row r="55" spans="1:31" ht="21" customHeight="1">
      <c r="A55" s="42" t="s">
        <v>58</v>
      </c>
      <c r="B55" s="42" t="s">
        <v>152</v>
      </c>
      <c r="C55" s="40">
        <v>73.75</v>
      </c>
      <c r="D55" s="12">
        <v>243</v>
      </c>
      <c r="E55" s="12">
        <v>290</v>
      </c>
      <c r="F55" s="38">
        <f t="shared" si="3"/>
        <v>3.9322033898305087</v>
      </c>
      <c r="G55" s="29">
        <v>29</v>
      </c>
      <c r="H55" s="43">
        <f t="shared" si="10"/>
        <v>11.934156378600823</v>
      </c>
      <c r="I55" s="12">
        <v>0</v>
      </c>
      <c r="J55" s="12"/>
      <c r="K55" s="12"/>
      <c r="L55" s="12"/>
      <c r="M55" s="12"/>
      <c r="N55" s="17"/>
      <c r="O55" s="29">
        <f t="shared" si="4"/>
        <v>29</v>
      </c>
      <c r="P55" s="12">
        <v>1</v>
      </c>
      <c r="Q55" s="12">
        <v>0</v>
      </c>
      <c r="R55" s="12">
        <v>18</v>
      </c>
      <c r="S55" s="12">
        <v>10</v>
      </c>
      <c r="T55" s="43">
        <f t="shared" si="5"/>
        <v>100</v>
      </c>
      <c r="U55" s="31">
        <v>34</v>
      </c>
      <c r="V55" s="43">
        <f t="shared" si="11"/>
        <v>11.724137931034482</v>
      </c>
      <c r="W55" s="29">
        <v>34</v>
      </c>
      <c r="X55" s="43">
        <f t="shared" si="12"/>
        <v>11.724137931034482</v>
      </c>
      <c r="Y55" s="12">
        <v>0</v>
      </c>
      <c r="Z55" s="12"/>
      <c r="AA55" s="12"/>
      <c r="AB55" s="12"/>
      <c r="AC55" s="12"/>
      <c r="AD55" s="20"/>
      <c r="AE55" s="20"/>
    </row>
    <row r="56" spans="1:31" ht="19.5" customHeight="1">
      <c r="A56" s="28" t="s">
        <v>59</v>
      </c>
      <c r="B56" s="28" t="s">
        <v>133</v>
      </c>
      <c r="C56" s="40">
        <v>15.18</v>
      </c>
      <c r="D56" s="13">
        <v>97</v>
      </c>
      <c r="E56" s="13">
        <v>113</v>
      </c>
      <c r="F56" s="38">
        <f t="shared" si="3"/>
        <v>7.444005270092227</v>
      </c>
      <c r="G56" s="29">
        <v>14</v>
      </c>
      <c r="H56" s="32">
        <f t="shared" si="10"/>
        <v>14.432989690721648</v>
      </c>
      <c r="I56" s="13">
        <v>0</v>
      </c>
      <c r="J56" s="13"/>
      <c r="K56" s="13"/>
      <c r="L56" s="13"/>
      <c r="M56" s="13"/>
      <c r="N56" s="46"/>
      <c r="O56" s="29">
        <f t="shared" si="4"/>
        <v>12</v>
      </c>
      <c r="P56" s="13"/>
      <c r="Q56" s="13">
        <v>0</v>
      </c>
      <c r="R56" s="13">
        <v>9</v>
      </c>
      <c r="S56" s="12">
        <v>3</v>
      </c>
      <c r="T56" s="32">
        <f t="shared" si="5"/>
        <v>85.71428571428571</v>
      </c>
      <c r="U56" s="31">
        <v>16</v>
      </c>
      <c r="V56" s="32">
        <f t="shared" si="11"/>
        <v>14.15929203539823</v>
      </c>
      <c r="W56" s="29">
        <v>16</v>
      </c>
      <c r="X56" s="32">
        <f t="shared" si="12"/>
        <v>14.15929203539823</v>
      </c>
      <c r="Y56" s="13">
        <v>0</v>
      </c>
      <c r="Z56" s="13"/>
      <c r="AA56" s="13"/>
      <c r="AB56" s="13"/>
      <c r="AC56" s="13"/>
      <c r="AD56" s="20"/>
      <c r="AE56" s="20"/>
    </row>
    <row r="57" spans="1:31" ht="24.75" customHeight="1">
      <c r="A57" s="28" t="s">
        <v>60</v>
      </c>
      <c r="B57" s="28" t="s">
        <v>168</v>
      </c>
      <c r="C57" s="40">
        <v>34.63</v>
      </c>
      <c r="D57" s="13">
        <v>223</v>
      </c>
      <c r="E57" s="13">
        <v>205</v>
      </c>
      <c r="F57" s="38">
        <f t="shared" si="3"/>
        <v>5.919722783713543</v>
      </c>
      <c r="G57" s="29">
        <v>25</v>
      </c>
      <c r="H57" s="32">
        <f t="shared" si="10"/>
        <v>11.210762331838566</v>
      </c>
      <c r="I57" s="13">
        <v>0</v>
      </c>
      <c r="J57" s="13"/>
      <c r="K57" s="13"/>
      <c r="L57" s="13"/>
      <c r="M57" s="13"/>
      <c r="N57" s="46"/>
      <c r="O57" s="29">
        <f t="shared" si="4"/>
        <v>25</v>
      </c>
      <c r="P57" s="13">
        <v>2</v>
      </c>
      <c r="Q57" s="13">
        <v>0</v>
      </c>
      <c r="R57" s="13">
        <v>13</v>
      </c>
      <c r="S57" s="13">
        <v>10</v>
      </c>
      <c r="T57" s="47">
        <f t="shared" si="5"/>
        <v>100</v>
      </c>
      <c r="U57" s="31">
        <v>24</v>
      </c>
      <c r="V57" s="32">
        <f t="shared" si="11"/>
        <v>11.707317073170733</v>
      </c>
      <c r="W57" s="29">
        <v>20</v>
      </c>
      <c r="X57" s="32">
        <f t="shared" si="12"/>
        <v>9.75609756097561</v>
      </c>
      <c r="Y57" s="13">
        <v>0</v>
      </c>
      <c r="Z57" s="13"/>
      <c r="AA57" s="13"/>
      <c r="AB57" s="13"/>
      <c r="AC57" s="13"/>
      <c r="AD57" s="20"/>
      <c r="AE57" s="20"/>
    </row>
    <row r="58" spans="1:31" ht="30" customHeight="1">
      <c r="A58" s="42" t="s">
        <v>61</v>
      </c>
      <c r="B58" s="28" t="s">
        <v>282</v>
      </c>
      <c r="C58" s="40">
        <v>23.03861</v>
      </c>
      <c r="D58" s="12">
        <v>222</v>
      </c>
      <c r="E58" s="12">
        <v>288</v>
      </c>
      <c r="F58" s="38">
        <f t="shared" si="3"/>
        <v>12.500754168762786</v>
      </c>
      <c r="G58" s="29">
        <v>17</v>
      </c>
      <c r="H58" s="43">
        <f t="shared" si="10"/>
        <v>7.657657657657657</v>
      </c>
      <c r="I58" s="12">
        <v>0</v>
      </c>
      <c r="J58" s="12">
        <v>0</v>
      </c>
      <c r="K58" s="12">
        <v>0</v>
      </c>
      <c r="L58" s="12">
        <v>9</v>
      </c>
      <c r="M58" s="12">
        <v>8</v>
      </c>
      <c r="N58" s="51"/>
      <c r="O58" s="29">
        <f t="shared" si="4"/>
        <v>7</v>
      </c>
      <c r="P58" s="12"/>
      <c r="Q58" s="12">
        <v>0</v>
      </c>
      <c r="R58" s="12">
        <v>3</v>
      </c>
      <c r="S58" s="12">
        <v>4</v>
      </c>
      <c r="T58" s="43">
        <f t="shared" si="5"/>
        <v>41.17647058823529</v>
      </c>
      <c r="U58" s="31">
        <v>72</v>
      </c>
      <c r="V58" s="43">
        <f t="shared" si="11"/>
        <v>25</v>
      </c>
      <c r="W58" s="29">
        <v>23</v>
      </c>
      <c r="X58" s="43">
        <f t="shared" si="12"/>
        <v>7.986111111111111</v>
      </c>
      <c r="Y58" s="12">
        <v>0</v>
      </c>
      <c r="Z58" s="12">
        <v>0</v>
      </c>
      <c r="AA58" s="12">
        <v>0</v>
      </c>
      <c r="AB58" s="12">
        <v>12</v>
      </c>
      <c r="AC58" s="12">
        <v>11</v>
      </c>
      <c r="AD58" s="20"/>
      <c r="AE58" s="20"/>
    </row>
    <row r="59" spans="1:31" ht="30" customHeight="1">
      <c r="A59" s="42" t="s">
        <v>196</v>
      </c>
      <c r="B59" s="28" t="s">
        <v>208</v>
      </c>
      <c r="C59" s="40">
        <v>25.04</v>
      </c>
      <c r="D59" s="12">
        <v>16</v>
      </c>
      <c r="E59" s="12">
        <v>10</v>
      </c>
      <c r="F59" s="38">
        <f t="shared" si="3"/>
        <v>0.3993610223642173</v>
      </c>
      <c r="G59" s="29">
        <f>I59+J59+K59+L59+M59</f>
        <v>0</v>
      </c>
      <c r="H59" s="43">
        <f t="shared" si="10"/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7"/>
      <c r="O59" s="29">
        <f t="shared" si="4"/>
        <v>0</v>
      </c>
      <c r="P59" s="12">
        <v>0</v>
      </c>
      <c r="Q59" s="12">
        <v>0</v>
      </c>
      <c r="R59" s="44">
        <v>0</v>
      </c>
      <c r="S59" s="44">
        <v>0</v>
      </c>
      <c r="T59" s="30">
        <v>0</v>
      </c>
      <c r="U59" s="31">
        <v>0</v>
      </c>
      <c r="V59" s="30">
        <f t="shared" si="11"/>
        <v>0</v>
      </c>
      <c r="W59" s="29">
        <v>0</v>
      </c>
      <c r="X59" s="30">
        <f t="shared" si="12"/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20"/>
      <c r="AE59" s="20"/>
    </row>
    <row r="60" spans="1:31" ht="26.25" customHeight="1">
      <c r="A60" s="69" t="s">
        <v>62</v>
      </c>
      <c r="B60" s="69" t="s">
        <v>10</v>
      </c>
      <c r="C60" s="70"/>
      <c r="D60" s="29">
        <f>D61+D62+D63</f>
        <v>202</v>
      </c>
      <c r="E60" s="29">
        <f>E61+E62+E63</f>
        <v>341</v>
      </c>
      <c r="F60" s="61"/>
      <c r="G60" s="29">
        <f>G61+G62+G63</f>
        <v>16</v>
      </c>
      <c r="H60" s="62">
        <f t="shared" si="10"/>
        <v>7.920792079207921</v>
      </c>
      <c r="I60" s="29">
        <v>0</v>
      </c>
      <c r="J60" s="29">
        <f>J61+J62+J63</f>
        <v>0</v>
      </c>
      <c r="K60" s="29">
        <v>0</v>
      </c>
      <c r="L60" s="29">
        <f>L61+L62+L63</f>
        <v>0</v>
      </c>
      <c r="M60" s="29">
        <f>M61+M62+M63</f>
        <v>0</v>
      </c>
      <c r="N60" s="17"/>
      <c r="O60" s="29">
        <f t="shared" si="4"/>
        <v>11</v>
      </c>
      <c r="P60" s="29">
        <f>P61+P62+P63</f>
        <v>0</v>
      </c>
      <c r="Q60" s="29">
        <f>Q61+Q62+Q63</f>
        <v>0</v>
      </c>
      <c r="R60" s="29">
        <f>R61+R62+R63</f>
        <v>6</v>
      </c>
      <c r="S60" s="29">
        <f>S61+S62+S63</f>
        <v>5</v>
      </c>
      <c r="T60" s="62">
        <f t="shared" si="5"/>
        <v>68.75</v>
      </c>
      <c r="U60" s="31">
        <f>U61+U62+U63</f>
        <v>40</v>
      </c>
      <c r="V60" s="62">
        <f t="shared" si="11"/>
        <v>11.730205278592376</v>
      </c>
      <c r="W60" s="29">
        <f>W61+W62+W63</f>
        <v>40</v>
      </c>
      <c r="X60" s="62">
        <f t="shared" si="12"/>
        <v>11.730205278592376</v>
      </c>
      <c r="Y60" s="29">
        <f>Y61+Y62+Y63</f>
        <v>0</v>
      </c>
      <c r="Z60" s="29">
        <f>Z61+Z62+Z63</f>
        <v>0</v>
      </c>
      <c r="AA60" s="29">
        <f>AA61+AA62+AA63</f>
        <v>0</v>
      </c>
      <c r="AB60" s="29">
        <f>AB61+AB62+AB63</f>
        <v>0</v>
      </c>
      <c r="AC60" s="29">
        <f>AC61+AC62+AC63</f>
        <v>0</v>
      </c>
      <c r="AD60" s="20"/>
      <c r="AE60" s="20"/>
    </row>
    <row r="61" spans="1:31" ht="25.5" customHeight="1">
      <c r="A61" s="42" t="s">
        <v>63</v>
      </c>
      <c r="B61" s="42" t="s">
        <v>169</v>
      </c>
      <c r="C61" s="40">
        <v>78.4</v>
      </c>
      <c r="D61" s="12">
        <v>0</v>
      </c>
      <c r="E61" s="12">
        <v>0</v>
      </c>
      <c r="F61" s="38">
        <f t="shared" si="3"/>
        <v>0</v>
      </c>
      <c r="G61" s="29">
        <f>I61+J61+K61+L61+M61</f>
        <v>0</v>
      </c>
      <c r="H61" s="43">
        <v>0</v>
      </c>
      <c r="I61" s="12">
        <v>0</v>
      </c>
      <c r="J61" s="12"/>
      <c r="K61" s="12"/>
      <c r="L61" s="12"/>
      <c r="M61" s="12"/>
      <c r="N61" s="17"/>
      <c r="O61" s="29">
        <f t="shared" si="4"/>
        <v>0</v>
      </c>
      <c r="P61" s="12">
        <v>0</v>
      </c>
      <c r="Q61" s="12">
        <v>0</v>
      </c>
      <c r="R61" s="44">
        <v>0</v>
      </c>
      <c r="S61" s="44">
        <v>0</v>
      </c>
      <c r="T61" s="30">
        <v>0</v>
      </c>
      <c r="U61" s="31">
        <v>0</v>
      </c>
      <c r="V61" s="30">
        <v>0</v>
      </c>
      <c r="W61" s="29">
        <v>0</v>
      </c>
      <c r="X61" s="30">
        <v>0</v>
      </c>
      <c r="Y61" s="44">
        <v>0</v>
      </c>
      <c r="Z61" s="44"/>
      <c r="AA61" s="44"/>
      <c r="AB61" s="44"/>
      <c r="AC61" s="44"/>
      <c r="AD61" s="20"/>
      <c r="AE61" s="20"/>
    </row>
    <row r="62" spans="1:31" ht="23.25" customHeight="1">
      <c r="A62" s="42" t="s">
        <v>64</v>
      </c>
      <c r="B62" s="42" t="s">
        <v>136</v>
      </c>
      <c r="C62" s="40">
        <v>94.03</v>
      </c>
      <c r="D62" s="12">
        <v>202</v>
      </c>
      <c r="E62" s="12">
        <v>341</v>
      </c>
      <c r="F62" s="38">
        <f t="shared" si="3"/>
        <v>3.6265021801552697</v>
      </c>
      <c r="G62" s="29">
        <v>16</v>
      </c>
      <c r="H62" s="43">
        <f>G62/D62*100</f>
        <v>7.920792079207921</v>
      </c>
      <c r="I62" s="12">
        <v>0</v>
      </c>
      <c r="J62" s="12"/>
      <c r="K62" s="12"/>
      <c r="L62" s="12"/>
      <c r="M62" s="12"/>
      <c r="N62" s="17"/>
      <c r="O62" s="29">
        <f t="shared" si="4"/>
        <v>11</v>
      </c>
      <c r="P62" s="12"/>
      <c r="Q62" s="12">
        <v>0</v>
      </c>
      <c r="R62" s="44">
        <v>6</v>
      </c>
      <c r="S62" s="44">
        <v>5</v>
      </c>
      <c r="T62" s="30">
        <f t="shared" si="5"/>
        <v>68.75</v>
      </c>
      <c r="U62" s="31">
        <v>40</v>
      </c>
      <c r="V62" s="30">
        <f>U62/E62*100</f>
        <v>11.730205278592376</v>
      </c>
      <c r="W62" s="29">
        <v>40</v>
      </c>
      <c r="X62" s="30">
        <f>W62/E62*100</f>
        <v>11.730205278592376</v>
      </c>
      <c r="Y62" s="44">
        <v>0</v>
      </c>
      <c r="Z62" s="44"/>
      <c r="AA62" s="44"/>
      <c r="AB62" s="44"/>
      <c r="AC62" s="44"/>
      <c r="AD62" s="20"/>
      <c r="AE62" s="20"/>
    </row>
    <row r="63" spans="1:31" ht="31.5" customHeight="1">
      <c r="A63" s="42" t="s">
        <v>210</v>
      </c>
      <c r="B63" s="28" t="s">
        <v>209</v>
      </c>
      <c r="C63" s="40">
        <v>7.25</v>
      </c>
      <c r="D63" s="12">
        <v>0</v>
      </c>
      <c r="E63" s="12">
        <v>0</v>
      </c>
      <c r="F63" s="38">
        <f t="shared" si="3"/>
        <v>0</v>
      </c>
      <c r="G63" s="29">
        <f>I63+J63+K63+L63+M63</f>
        <v>0</v>
      </c>
      <c r="H63" s="43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7"/>
      <c r="O63" s="29">
        <f t="shared" si="4"/>
        <v>0</v>
      </c>
      <c r="P63" s="12">
        <v>0</v>
      </c>
      <c r="Q63" s="12">
        <v>0</v>
      </c>
      <c r="R63" s="44">
        <v>0</v>
      </c>
      <c r="S63" s="44">
        <v>0</v>
      </c>
      <c r="T63" s="30">
        <v>0</v>
      </c>
      <c r="U63" s="31">
        <v>0</v>
      </c>
      <c r="V63" s="30">
        <v>0</v>
      </c>
      <c r="W63" s="29">
        <v>0</v>
      </c>
      <c r="X63" s="30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20"/>
      <c r="AE63" s="20"/>
    </row>
    <row r="64" spans="1:31" ht="27.75" customHeight="1">
      <c r="A64" s="69" t="s">
        <v>65</v>
      </c>
      <c r="B64" s="69" t="s">
        <v>11</v>
      </c>
      <c r="C64" s="70"/>
      <c r="D64" s="29">
        <f>D65+D66+D67+D68</f>
        <v>787</v>
      </c>
      <c r="E64" s="29">
        <f>E65+E66+E67+E68</f>
        <v>1000</v>
      </c>
      <c r="F64" s="61"/>
      <c r="G64" s="29">
        <f>G65+G66+G67+G68</f>
        <v>85</v>
      </c>
      <c r="H64" s="62">
        <f>G64/D64*100</f>
        <v>10.800508259212197</v>
      </c>
      <c r="I64" s="29">
        <v>0</v>
      </c>
      <c r="J64" s="29">
        <f>J65+J66+J67+J68</f>
        <v>0</v>
      </c>
      <c r="K64" s="29">
        <v>0</v>
      </c>
      <c r="L64" s="29">
        <f>L65+L66+L67+L68</f>
        <v>0</v>
      </c>
      <c r="M64" s="29">
        <f>M65+M66+M67+M68</f>
        <v>0</v>
      </c>
      <c r="N64" s="17"/>
      <c r="O64" s="29">
        <f t="shared" si="4"/>
        <v>72</v>
      </c>
      <c r="P64" s="29">
        <f>P65+P66+P67+P68</f>
        <v>2</v>
      </c>
      <c r="Q64" s="29">
        <f>Q65+Q66+Q67+Q68</f>
        <v>0</v>
      </c>
      <c r="R64" s="29">
        <f>R65+R66+R67+R68</f>
        <v>34</v>
      </c>
      <c r="S64" s="29">
        <f>S65+S66+S67+S68</f>
        <v>36</v>
      </c>
      <c r="T64" s="62">
        <f t="shared" si="5"/>
        <v>84.70588235294117</v>
      </c>
      <c r="U64" s="31">
        <f>U65+U66+U67+U68</f>
        <v>132</v>
      </c>
      <c r="V64" s="62">
        <f>U64/E64*100</f>
        <v>13.200000000000001</v>
      </c>
      <c r="W64" s="29">
        <f>W65+W66+W67+W68</f>
        <v>132</v>
      </c>
      <c r="X64" s="62">
        <f>W64/E64*100</f>
        <v>13.200000000000001</v>
      </c>
      <c r="Y64" s="29">
        <f>Y65+Y66+Y67+Y68</f>
        <v>0</v>
      </c>
      <c r="Z64" s="29">
        <f>Z65+Z66+Z67+Z68</f>
        <v>0</v>
      </c>
      <c r="AA64" s="29">
        <f>AA65+AA66+AA67+AA68</f>
        <v>0</v>
      </c>
      <c r="AB64" s="29">
        <f>AB65+AB66+AB67+AB68</f>
        <v>0</v>
      </c>
      <c r="AC64" s="29">
        <f>AC65+AC66+AC67+AC68</f>
        <v>1</v>
      </c>
      <c r="AD64" s="20"/>
      <c r="AE64" s="20"/>
    </row>
    <row r="65" spans="1:31" ht="31.5" customHeight="1">
      <c r="A65" s="42" t="s">
        <v>66</v>
      </c>
      <c r="B65" s="28" t="s">
        <v>283</v>
      </c>
      <c r="C65" s="40">
        <v>92.944</v>
      </c>
      <c r="D65" s="12">
        <v>122</v>
      </c>
      <c r="E65" s="12">
        <v>162</v>
      </c>
      <c r="F65" s="38">
        <f t="shared" si="3"/>
        <v>1.7429850232398003</v>
      </c>
      <c r="G65" s="29">
        <v>9</v>
      </c>
      <c r="H65" s="43">
        <v>0</v>
      </c>
      <c r="I65" s="12">
        <v>0</v>
      </c>
      <c r="J65" s="12"/>
      <c r="K65" s="12"/>
      <c r="L65" s="12"/>
      <c r="M65" s="12"/>
      <c r="N65" s="17"/>
      <c r="O65" s="29">
        <f t="shared" si="4"/>
        <v>9</v>
      </c>
      <c r="P65" s="12">
        <v>0</v>
      </c>
      <c r="Q65" s="12">
        <v>0</v>
      </c>
      <c r="R65" s="44">
        <v>5</v>
      </c>
      <c r="S65" s="44">
        <v>4</v>
      </c>
      <c r="T65" s="30">
        <v>0</v>
      </c>
      <c r="U65" s="31">
        <v>12</v>
      </c>
      <c r="V65" s="30">
        <f>U65/E65*100</f>
        <v>7.4074074074074066</v>
      </c>
      <c r="W65" s="29">
        <v>12</v>
      </c>
      <c r="X65" s="30">
        <f>W65/E65*100</f>
        <v>7.4074074074074066</v>
      </c>
      <c r="Y65" s="44">
        <v>0</v>
      </c>
      <c r="Z65" s="44"/>
      <c r="AA65" s="44"/>
      <c r="AB65" s="44"/>
      <c r="AC65" s="44"/>
      <c r="AD65" s="20"/>
      <c r="AE65" s="20"/>
    </row>
    <row r="66" spans="1:31" ht="21.75" customHeight="1">
      <c r="A66" s="42" t="s">
        <v>67</v>
      </c>
      <c r="B66" s="28" t="s">
        <v>170</v>
      </c>
      <c r="C66" s="40">
        <v>69.968</v>
      </c>
      <c r="D66" s="12">
        <v>365</v>
      </c>
      <c r="E66" s="12">
        <v>443</v>
      </c>
      <c r="F66" s="38">
        <f t="shared" si="3"/>
        <v>6.331465812943059</v>
      </c>
      <c r="G66" s="29">
        <v>43</v>
      </c>
      <c r="H66" s="43">
        <f>G66/D66*100</f>
        <v>11.78082191780822</v>
      </c>
      <c r="I66" s="12">
        <v>0</v>
      </c>
      <c r="J66" s="12"/>
      <c r="K66" s="12"/>
      <c r="L66" s="12"/>
      <c r="M66" s="12"/>
      <c r="N66" s="17"/>
      <c r="O66" s="29">
        <f t="shared" si="4"/>
        <v>30</v>
      </c>
      <c r="P66" s="12"/>
      <c r="Q66" s="12">
        <v>0</v>
      </c>
      <c r="R66" s="44">
        <v>13</v>
      </c>
      <c r="S66" s="44">
        <v>17</v>
      </c>
      <c r="T66" s="30">
        <f t="shared" si="5"/>
        <v>69.76744186046511</v>
      </c>
      <c r="U66" s="31">
        <v>66</v>
      </c>
      <c r="V66" s="30">
        <f>U66/E66*100</f>
        <v>14.89841986455982</v>
      </c>
      <c r="W66" s="29">
        <v>66</v>
      </c>
      <c r="X66" s="30">
        <f>W66/E66*100</f>
        <v>14.89841986455982</v>
      </c>
      <c r="Y66" s="44">
        <v>0</v>
      </c>
      <c r="Z66" s="44"/>
      <c r="AA66" s="44"/>
      <c r="AB66" s="44"/>
      <c r="AC66" s="44"/>
      <c r="AD66" s="20"/>
      <c r="AE66" s="20"/>
    </row>
    <row r="67" spans="1:31" ht="30" customHeight="1">
      <c r="A67" s="42" t="s">
        <v>126</v>
      </c>
      <c r="B67" s="28" t="s">
        <v>284</v>
      </c>
      <c r="C67" s="40">
        <v>52.1</v>
      </c>
      <c r="D67" s="12">
        <v>282</v>
      </c>
      <c r="E67" s="12">
        <v>359</v>
      </c>
      <c r="F67" s="38">
        <f t="shared" si="3"/>
        <v>6.890595009596929</v>
      </c>
      <c r="G67" s="29">
        <v>33</v>
      </c>
      <c r="H67" s="43">
        <f>G67/D67*100</f>
        <v>11.702127659574469</v>
      </c>
      <c r="I67" s="12">
        <v>0</v>
      </c>
      <c r="J67" s="12"/>
      <c r="K67" s="12"/>
      <c r="L67" s="12"/>
      <c r="M67" s="12"/>
      <c r="N67" s="17"/>
      <c r="O67" s="29">
        <f t="shared" si="4"/>
        <v>33</v>
      </c>
      <c r="P67" s="12">
        <v>2</v>
      </c>
      <c r="Q67" s="12">
        <v>0</v>
      </c>
      <c r="R67" s="44">
        <v>16</v>
      </c>
      <c r="S67" s="44">
        <v>15</v>
      </c>
      <c r="T67" s="30">
        <v>0</v>
      </c>
      <c r="U67" s="31">
        <v>53</v>
      </c>
      <c r="V67" s="30">
        <f>U67/E67*100</f>
        <v>14.763231197771587</v>
      </c>
      <c r="W67" s="29">
        <v>53</v>
      </c>
      <c r="X67" s="30">
        <f>W67/E67*100</f>
        <v>14.763231197771587</v>
      </c>
      <c r="Y67" s="44">
        <v>0</v>
      </c>
      <c r="Z67" s="44"/>
      <c r="AA67" s="44"/>
      <c r="AB67" s="44"/>
      <c r="AC67" s="44"/>
      <c r="AD67" s="20"/>
      <c r="AE67" s="20"/>
    </row>
    <row r="68" spans="1:31" ht="32.25" customHeight="1">
      <c r="A68" s="53" t="s">
        <v>128</v>
      </c>
      <c r="B68" s="28" t="s">
        <v>211</v>
      </c>
      <c r="C68" s="40">
        <v>136.4</v>
      </c>
      <c r="D68" s="12">
        <v>18</v>
      </c>
      <c r="E68" s="12">
        <v>36</v>
      </c>
      <c r="F68" s="38">
        <f t="shared" si="3"/>
        <v>0.26392961876832843</v>
      </c>
      <c r="G68" s="29">
        <f>I68+J68+K68+L68+M68</f>
        <v>0</v>
      </c>
      <c r="H68" s="43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7"/>
      <c r="O68" s="29">
        <f t="shared" si="4"/>
        <v>0</v>
      </c>
      <c r="P68" s="12">
        <v>0</v>
      </c>
      <c r="Q68" s="12">
        <v>0</v>
      </c>
      <c r="R68" s="44">
        <v>0</v>
      </c>
      <c r="S68" s="44">
        <v>0</v>
      </c>
      <c r="T68" s="30">
        <v>0</v>
      </c>
      <c r="U68" s="31">
        <v>1</v>
      </c>
      <c r="V68" s="30">
        <f>U68/E68*100</f>
        <v>2.7777777777777777</v>
      </c>
      <c r="W68" s="29">
        <v>1</v>
      </c>
      <c r="X68" s="30">
        <f>W68/E68*100</f>
        <v>2.7777777777777777</v>
      </c>
      <c r="Y68" s="44">
        <v>0</v>
      </c>
      <c r="Z68" s="44">
        <v>0</v>
      </c>
      <c r="AA68" s="44">
        <v>0</v>
      </c>
      <c r="AB68" s="44">
        <v>0</v>
      </c>
      <c r="AC68" s="44">
        <v>1</v>
      </c>
      <c r="AD68" s="20"/>
      <c r="AE68" s="20"/>
    </row>
    <row r="69" spans="1:253" ht="21" customHeight="1">
      <c r="A69" s="69" t="s">
        <v>68</v>
      </c>
      <c r="B69" s="69" t="s">
        <v>12</v>
      </c>
      <c r="C69" s="70"/>
      <c r="D69" s="29">
        <f>D70+D71+D72+D73</f>
        <v>1240</v>
      </c>
      <c r="E69" s="29">
        <f>E70+E71+E72+E73</f>
        <v>1560</v>
      </c>
      <c r="F69" s="61"/>
      <c r="G69" s="29">
        <f>G70+G71+G72+G73</f>
        <v>165</v>
      </c>
      <c r="H69" s="62">
        <f aca="true" t="shared" si="13" ref="H69:H83">G69/D69*100</f>
        <v>13.306451612903224</v>
      </c>
      <c r="I69" s="29">
        <v>0</v>
      </c>
      <c r="J69" s="29">
        <f>J70+J71+J72</f>
        <v>0</v>
      </c>
      <c r="K69" s="29">
        <v>0</v>
      </c>
      <c r="L69" s="29">
        <f>L70+L71+L72</f>
        <v>0</v>
      </c>
      <c r="M69" s="29">
        <f>M70+M71+M72</f>
        <v>0</v>
      </c>
      <c r="N69" s="17"/>
      <c r="O69" s="29">
        <f t="shared" si="4"/>
        <v>151</v>
      </c>
      <c r="P69" s="29">
        <f>P70+P71+P72</f>
        <v>5</v>
      </c>
      <c r="Q69" s="29">
        <f>Q70+Q71+Q72</f>
        <v>0</v>
      </c>
      <c r="R69" s="29">
        <f>R70+R71+R72</f>
        <v>69</v>
      </c>
      <c r="S69" s="29">
        <f>S70+S71+S72</f>
        <v>77</v>
      </c>
      <c r="T69" s="62">
        <f t="shared" si="5"/>
        <v>91.51515151515152</v>
      </c>
      <c r="U69" s="31">
        <f>U70+U71+U72+U73</f>
        <v>230</v>
      </c>
      <c r="V69" s="62">
        <f aca="true" t="shared" si="14" ref="V69:V83">U69/E69*100</f>
        <v>14.743589743589745</v>
      </c>
      <c r="W69" s="29">
        <f>W70+W71+W72+W73</f>
        <v>230</v>
      </c>
      <c r="X69" s="62">
        <f aca="true" t="shared" si="15" ref="X69:X83">W69/E69*100</f>
        <v>14.743589743589745</v>
      </c>
      <c r="Y69" s="29">
        <f>Y70+Y71+Y72</f>
        <v>0</v>
      </c>
      <c r="Z69" s="29">
        <f>Z70+Z71+Z72</f>
        <v>0</v>
      </c>
      <c r="AA69" s="29">
        <f>AA70+AA71+AA72</f>
        <v>0</v>
      </c>
      <c r="AB69" s="29">
        <f>AB70+AB71+AB72</f>
        <v>0</v>
      </c>
      <c r="AC69" s="29">
        <f>AC70+AC71+AC72</f>
        <v>0</v>
      </c>
      <c r="AD69" s="16"/>
      <c r="AE69" s="16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1" customFormat="1" ht="21" customHeight="1">
      <c r="A70" s="28" t="s">
        <v>69</v>
      </c>
      <c r="B70" s="28" t="s">
        <v>171</v>
      </c>
      <c r="C70" s="40">
        <v>99.61</v>
      </c>
      <c r="D70" s="13">
        <v>413</v>
      </c>
      <c r="E70" s="13">
        <v>517</v>
      </c>
      <c r="F70" s="38">
        <f t="shared" si="3"/>
        <v>5.190241943579962</v>
      </c>
      <c r="G70" s="29">
        <v>49</v>
      </c>
      <c r="H70" s="32">
        <f t="shared" si="13"/>
        <v>11.864406779661017</v>
      </c>
      <c r="I70" s="13">
        <v>0</v>
      </c>
      <c r="J70" s="13"/>
      <c r="K70" s="13"/>
      <c r="L70" s="13"/>
      <c r="M70" s="13"/>
      <c r="N70" s="68"/>
      <c r="O70" s="29">
        <f t="shared" si="4"/>
        <v>48</v>
      </c>
      <c r="P70" s="13">
        <v>3</v>
      </c>
      <c r="Q70" s="13">
        <v>0</v>
      </c>
      <c r="R70" s="13">
        <v>22</v>
      </c>
      <c r="S70" s="13">
        <v>23</v>
      </c>
      <c r="T70" s="32">
        <f t="shared" si="5"/>
        <v>97.95918367346938</v>
      </c>
      <c r="U70" s="31">
        <v>62</v>
      </c>
      <c r="V70" s="32">
        <f t="shared" si="14"/>
        <v>11.992263056092844</v>
      </c>
      <c r="W70" s="29">
        <v>62</v>
      </c>
      <c r="X70" s="32">
        <f t="shared" si="15"/>
        <v>11.992263056092844</v>
      </c>
      <c r="Y70" s="13">
        <v>0</v>
      </c>
      <c r="Z70" s="13"/>
      <c r="AA70" s="13"/>
      <c r="AB70" s="13"/>
      <c r="AC70" s="13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>
      <c r="A71" s="42" t="s">
        <v>116</v>
      </c>
      <c r="B71" s="42" t="s">
        <v>172</v>
      </c>
      <c r="C71" s="40">
        <v>81.388</v>
      </c>
      <c r="D71" s="12">
        <v>658</v>
      </c>
      <c r="E71" s="12">
        <v>770</v>
      </c>
      <c r="F71" s="38">
        <f t="shared" si="3"/>
        <v>9.460854179977392</v>
      </c>
      <c r="G71" s="29">
        <v>98</v>
      </c>
      <c r="H71" s="43">
        <f t="shared" si="13"/>
        <v>14.893617021276595</v>
      </c>
      <c r="I71" s="12">
        <v>0</v>
      </c>
      <c r="J71" s="12"/>
      <c r="K71" s="12"/>
      <c r="L71" s="12"/>
      <c r="M71" s="12"/>
      <c r="N71" s="17"/>
      <c r="O71" s="29">
        <f t="shared" si="4"/>
        <v>85</v>
      </c>
      <c r="P71" s="12">
        <v>2</v>
      </c>
      <c r="Q71" s="12">
        <v>0</v>
      </c>
      <c r="R71" s="12">
        <v>39</v>
      </c>
      <c r="S71" s="12">
        <v>44</v>
      </c>
      <c r="T71" s="30">
        <f t="shared" si="5"/>
        <v>86.73469387755102</v>
      </c>
      <c r="U71" s="31">
        <v>138</v>
      </c>
      <c r="V71" s="30">
        <f t="shared" si="14"/>
        <v>17.92207792207792</v>
      </c>
      <c r="W71" s="29">
        <v>138</v>
      </c>
      <c r="X71" s="30">
        <f t="shared" si="15"/>
        <v>17.92207792207792</v>
      </c>
      <c r="Y71" s="12">
        <v>0</v>
      </c>
      <c r="Z71" s="12"/>
      <c r="AA71" s="12"/>
      <c r="AB71" s="12"/>
      <c r="AC71" s="12"/>
      <c r="AD71" s="16"/>
      <c r="AE71" s="16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ht="29.25" customHeight="1">
      <c r="A72" s="42" t="s">
        <v>198</v>
      </c>
      <c r="B72" s="42" t="s">
        <v>285</v>
      </c>
      <c r="C72" s="40">
        <v>48.696</v>
      </c>
      <c r="D72" s="12">
        <v>151</v>
      </c>
      <c r="E72" s="12">
        <v>254</v>
      </c>
      <c r="F72" s="38">
        <f t="shared" si="3"/>
        <v>5.216034171184492</v>
      </c>
      <c r="G72" s="29">
        <v>18</v>
      </c>
      <c r="H72" s="43">
        <f t="shared" si="13"/>
        <v>11.920529801324504</v>
      </c>
      <c r="I72" s="12">
        <v>0</v>
      </c>
      <c r="J72" s="12"/>
      <c r="K72" s="12"/>
      <c r="L72" s="12"/>
      <c r="M72" s="12"/>
      <c r="N72" s="51"/>
      <c r="O72" s="29">
        <f t="shared" si="4"/>
        <v>18</v>
      </c>
      <c r="P72" s="12">
        <v>0</v>
      </c>
      <c r="Q72" s="12">
        <v>0</v>
      </c>
      <c r="R72" s="12">
        <v>8</v>
      </c>
      <c r="S72" s="12">
        <v>10</v>
      </c>
      <c r="T72" s="43">
        <f t="shared" si="5"/>
        <v>100</v>
      </c>
      <c r="U72" s="31">
        <v>30</v>
      </c>
      <c r="V72" s="43">
        <f t="shared" si="14"/>
        <v>11.811023622047244</v>
      </c>
      <c r="W72" s="29">
        <v>30</v>
      </c>
      <c r="X72" s="43">
        <f t="shared" si="15"/>
        <v>11.811023622047244</v>
      </c>
      <c r="Y72" s="12">
        <v>0</v>
      </c>
      <c r="Z72" s="12"/>
      <c r="AA72" s="12"/>
      <c r="AB72" s="12"/>
      <c r="AC72" s="12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ht="33" customHeight="1">
      <c r="A73" s="42" t="s">
        <v>240</v>
      </c>
      <c r="B73" s="28" t="s">
        <v>212</v>
      </c>
      <c r="C73" s="40">
        <v>19.16</v>
      </c>
      <c r="D73" s="13">
        <v>18</v>
      </c>
      <c r="E73" s="13">
        <v>19</v>
      </c>
      <c r="F73" s="38">
        <f t="shared" si="3"/>
        <v>0.9916492693110647</v>
      </c>
      <c r="G73" s="29">
        <f>I73+J73+K73+L73+M73</f>
        <v>0</v>
      </c>
      <c r="H73" s="43">
        <f t="shared" si="13"/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7"/>
      <c r="O73" s="29">
        <f t="shared" si="4"/>
        <v>0</v>
      </c>
      <c r="P73" s="12">
        <v>0</v>
      </c>
      <c r="Q73" s="12">
        <v>0</v>
      </c>
      <c r="R73" s="12">
        <v>0</v>
      </c>
      <c r="S73" s="12">
        <v>0</v>
      </c>
      <c r="T73" s="30">
        <v>0</v>
      </c>
      <c r="U73" s="31">
        <v>0</v>
      </c>
      <c r="V73" s="43">
        <f t="shared" si="14"/>
        <v>0</v>
      </c>
      <c r="W73" s="29">
        <v>0</v>
      </c>
      <c r="X73" s="30">
        <f t="shared" si="15"/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ht="27" customHeight="1">
      <c r="A74" s="69" t="s">
        <v>70</v>
      </c>
      <c r="B74" s="69" t="s">
        <v>13</v>
      </c>
      <c r="C74" s="70"/>
      <c r="D74" s="29">
        <f>D75+D76+D77+D78+D79</f>
        <v>1263</v>
      </c>
      <c r="E74" s="29">
        <f>E75+E76+E77+E78+E79</f>
        <v>1616</v>
      </c>
      <c r="F74" s="61"/>
      <c r="G74" s="29">
        <f>G75+G76+G77+G78+G79</f>
        <v>138</v>
      </c>
      <c r="H74" s="62">
        <f t="shared" si="13"/>
        <v>10.926365795724466</v>
      </c>
      <c r="I74" s="29">
        <v>0</v>
      </c>
      <c r="J74" s="29">
        <f>J75+J76+J77+J78+J79</f>
        <v>0</v>
      </c>
      <c r="K74" s="29">
        <v>0</v>
      </c>
      <c r="L74" s="29">
        <f>L75+L76+L77+L78+L79</f>
        <v>15</v>
      </c>
      <c r="M74" s="29">
        <f>M75+M76+M77+M78+M79</f>
        <v>13</v>
      </c>
      <c r="N74" s="17"/>
      <c r="O74" s="29">
        <f t="shared" si="4"/>
        <v>134</v>
      </c>
      <c r="P74" s="29">
        <f>P75+P76+P77+P78+P79</f>
        <v>9</v>
      </c>
      <c r="Q74" s="29">
        <f>Q75+Q76+Q77+Q78+Q79</f>
        <v>0</v>
      </c>
      <c r="R74" s="29">
        <f>R75+R76+R77+R78+R79</f>
        <v>72</v>
      </c>
      <c r="S74" s="29">
        <f>S75+S76+S77+S78+S79</f>
        <v>53</v>
      </c>
      <c r="T74" s="62">
        <f t="shared" si="5"/>
        <v>97.10144927536231</v>
      </c>
      <c r="U74" s="31">
        <f>U75+U76+U77+U78+U79</f>
        <v>240</v>
      </c>
      <c r="V74" s="62">
        <f t="shared" si="14"/>
        <v>14.85148514851485</v>
      </c>
      <c r="W74" s="29">
        <f>W75+W76+W77+W78+W79</f>
        <v>203</v>
      </c>
      <c r="X74" s="62">
        <f t="shared" si="15"/>
        <v>12.561881188118813</v>
      </c>
      <c r="Y74" s="29">
        <f>Y75+Y76+Y77+Y78+Y79</f>
        <v>0</v>
      </c>
      <c r="Z74" s="29">
        <f>Z75+Z76+Z77+Z78+Z79</f>
        <v>0</v>
      </c>
      <c r="AA74" s="29">
        <f>AA75+AA76+AA77+AA78+AA79</f>
        <v>0</v>
      </c>
      <c r="AB74" s="29">
        <f>AB75+AB76+AB77+AB78+AB79</f>
        <v>17</v>
      </c>
      <c r="AC74" s="29">
        <f>AC75+AC76+AC77+AC78+AC79</f>
        <v>16</v>
      </c>
      <c r="AD74" s="16"/>
      <c r="AE74" s="16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ht="21" customHeight="1">
      <c r="A75" s="42" t="s">
        <v>71</v>
      </c>
      <c r="B75" s="42" t="s">
        <v>173</v>
      </c>
      <c r="C75" s="40">
        <v>59.27</v>
      </c>
      <c r="D75" s="12">
        <v>216</v>
      </c>
      <c r="E75" s="12">
        <v>232</v>
      </c>
      <c r="F75" s="38">
        <f t="shared" si="3"/>
        <v>3.91429053484056</v>
      </c>
      <c r="G75" s="29">
        <v>25</v>
      </c>
      <c r="H75" s="43">
        <f t="shared" si="13"/>
        <v>11.574074074074074</v>
      </c>
      <c r="I75" s="12">
        <v>0</v>
      </c>
      <c r="J75" s="12"/>
      <c r="K75" s="12"/>
      <c r="L75" s="12"/>
      <c r="M75" s="12"/>
      <c r="N75" s="17"/>
      <c r="O75" s="29">
        <f t="shared" si="4"/>
        <v>25</v>
      </c>
      <c r="P75" s="12"/>
      <c r="Q75" s="12">
        <v>0</v>
      </c>
      <c r="R75" s="12">
        <v>13</v>
      </c>
      <c r="S75" s="12">
        <v>12</v>
      </c>
      <c r="T75" s="30">
        <f t="shared" si="5"/>
        <v>100</v>
      </c>
      <c r="U75" s="31">
        <v>27</v>
      </c>
      <c r="V75" s="30">
        <f t="shared" si="14"/>
        <v>11.637931034482758</v>
      </c>
      <c r="W75" s="29">
        <v>27</v>
      </c>
      <c r="X75" s="30">
        <f t="shared" si="15"/>
        <v>11.637931034482758</v>
      </c>
      <c r="Y75" s="12">
        <v>0</v>
      </c>
      <c r="Z75" s="12"/>
      <c r="AA75" s="12"/>
      <c r="AB75" s="12"/>
      <c r="AC75" s="12"/>
      <c r="AD75" s="16"/>
      <c r="AE75" s="16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ht="23.25" customHeight="1">
      <c r="A76" s="42" t="s">
        <v>72</v>
      </c>
      <c r="B76" s="42" t="s">
        <v>137</v>
      </c>
      <c r="C76" s="40">
        <v>49.25</v>
      </c>
      <c r="D76" s="12">
        <v>436</v>
      </c>
      <c r="E76" s="12">
        <v>481</v>
      </c>
      <c r="F76" s="38">
        <f t="shared" si="3"/>
        <v>9.766497461928934</v>
      </c>
      <c r="G76" s="29">
        <v>65</v>
      </c>
      <c r="H76" s="43">
        <f t="shared" si="13"/>
        <v>14.908256880733944</v>
      </c>
      <c r="I76" s="12">
        <v>0</v>
      </c>
      <c r="J76" s="12"/>
      <c r="K76" s="12"/>
      <c r="L76" s="12"/>
      <c r="M76" s="12"/>
      <c r="N76" s="17"/>
      <c r="O76" s="29">
        <f t="shared" si="4"/>
        <v>65</v>
      </c>
      <c r="P76" s="12">
        <v>9</v>
      </c>
      <c r="Q76" s="12">
        <v>0</v>
      </c>
      <c r="R76" s="12">
        <v>35</v>
      </c>
      <c r="S76" s="12">
        <v>21</v>
      </c>
      <c r="T76" s="30">
        <f t="shared" si="5"/>
        <v>100</v>
      </c>
      <c r="U76" s="31">
        <v>86</v>
      </c>
      <c r="V76" s="30">
        <f t="shared" si="14"/>
        <v>17.87941787941788</v>
      </c>
      <c r="W76" s="29">
        <v>86</v>
      </c>
      <c r="X76" s="30">
        <f t="shared" si="15"/>
        <v>17.87941787941788</v>
      </c>
      <c r="Y76" s="12">
        <v>0</v>
      </c>
      <c r="Z76" s="12"/>
      <c r="AA76" s="12"/>
      <c r="AB76" s="12"/>
      <c r="AC76" s="12"/>
      <c r="AD76" s="16"/>
      <c r="AE76" s="16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ht="28.5" customHeight="1">
      <c r="A77" s="42" t="s">
        <v>73</v>
      </c>
      <c r="B77" s="71" t="s">
        <v>286</v>
      </c>
      <c r="C77" s="72">
        <v>35.55868</v>
      </c>
      <c r="D77" s="12">
        <v>296</v>
      </c>
      <c r="E77" s="12">
        <v>372</v>
      </c>
      <c r="F77" s="38">
        <f t="shared" si="3"/>
        <v>10.461580688596989</v>
      </c>
      <c r="G77" s="29">
        <v>23</v>
      </c>
      <c r="H77" s="43">
        <f t="shared" si="13"/>
        <v>7.77027027027027</v>
      </c>
      <c r="I77" s="12">
        <v>0</v>
      </c>
      <c r="J77" s="12">
        <v>0</v>
      </c>
      <c r="K77" s="12">
        <v>0</v>
      </c>
      <c r="L77" s="12">
        <v>12</v>
      </c>
      <c r="M77" s="12">
        <v>11</v>
      </c>
      <c r="N77" s="51"/>
      <c r="O77" s="29">
        <f t="shared" si="4"/>
        <v>23</v>
      </c>
      <c r="P77" s="12"/>
      <c r="Q77" s="12">
        <v>0</v>
      </c>
      <c r="R77" s="12">
        <v>12</v>
      </c>
      <c r="S77" s="12">
        <v>11</v>
      </c>
      <c r="T77" s="43">
        <f t="shared" si="5"/>
        <v>100</v>
      </c>
      <c r="U77" s="31">
        <v>66</v>
      </c>
      <c r="V77" s="43">
        <f t="shared" si="14"/>
        <v>17.741935483870968</v>
      </c>
      <c r="W77" s="29">
        <v>29</v>
      </c>
      <c r="X77" s="43">
        <f t="shared" si="15"/>
        <v>7.795698924731183</v>
      </c>
      <c r="Y77" s="12">
        <v>0</v>
      </c>
      <c r="Z77" s="12">
        <v>0</v>
      </c>
      <c r="AA77" s="12">
        <v>0</v>
      </c>
      <c r="AB77" s="12">
        <v>15</v>
      </c>
      <c r="AC77" s="12">
        <v>14</v>
      </c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ht="28.5" customHeight="1">
      <c r="A78" s="28" t="s">
        <v>229</v>
      </c>
      <c r="B78" s="28" t="s">
        <v>213</v>
      </c>
      <c r="C78" s="40">
        <v>46.24</v>
      </c>
      <c r="D78" s="13">
        <v>63</v>
      </c>
      <c r="E78" s="13">
        <v>55</v>
      </c>
      <c r="F78" s="38">
        <f t="shared" si="3"/>
        <v>1.1894463667820068</v>
      </c>
      <c r="G78" s="29">
        <v>5</v>
      </c>
      <c r="H78" s="43">
        <f t="shared" si="13"/>
        <v>7.936507936507936</v>
      </c>
      <c r="I78" s="12">
        <v>0</v>
      </c>
      <c r="J78" s="13">
        <v>0</v>
      </c>
      <c r="K78" s="12">
        <v>0</v>
      </c>
      <c r="L78" s="13">
        <v>3</v>
      </c>
      <c r="M78" s="13">
        <v>2</v>
      </c>
      <c r="N78" s="17"/>
      <c r="O78" s="29">
        <f t="shared" si="4"/>
        <v>5</v>
      </c>
      <c r="P78" s="12"/>
      <c r="Q78" s="12">
        <v>0</v>
      </c>
      <c r="R78" s="12">
        <v>3</v>
      </c>
      <c r="S78" s="12">
        <v>2</v>
      </c>
      <c r="T78" s="30">
        <f>O78/G78*100</f>
        <v>100</v>
      </c>
      <c r="U78" s="31">
        <v>4</v>
      </c>
      <c r="V78" s="30">
        <f t="shared" si="14"/>
        <v>7.2727272727272725</v>
      </c>
      <c r="W78" s="29">
        <v>4</v>
      </c>
      <c r="X78" s="30">
        <f t="shared" si="15"/>
        <v>7.2727272727272725</v>
      </c>
      <c r="Y78" s="12">
        <v>0</v>
      </c>
      <c r="Z78" s="12">
        <v>0</v>
      </c>
      <c r="AA78" s="12">
        <v>0</v>
      </c>
      <c r="AB78" s="12">
        <v>2</v>
      </c>
      <c r="AC78" s="12">
        <v>2</v>
      </c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21.75" customHeight="1">
      <c r="A79" s="42" t="s">
        <v>230</v>
      </c>
      <c r="B79" s="42" t="s">
        <v>276</v>
      </c>
      <c r="C79" s="40">
        <v>93.156</v>
      </c>
      <c r="D79" s="12">
        <v>252</v>
      </c>
      <c r="E79" s="12">
        <v>476</v>
      </c>
      <c r="F79" s="38">
        <f t="shared" si="3"/>
        <v>5.10970844604749</v>
      </c>
      <c r="G79" s="29">
        <v>20</v>
      </c>
      <c r="H79" s="43">
        <f t="shared" si="13"/>
        <v>7.936507936507936</v>
      </c>
      <c r="I79" s="12">
        <v>0</v>
      </c>
      <c r="J79" s="12"/>
      <c r="K79" s="12"/>
      <c r="L79" s="12"/>
      <c r="M79" s="12"/>
      <c r="N79" s="51"/>
      <c r="O79" s="29">
        <f t="shared" si="4"/>
        <v>16</v>
      </c>
      <c r="P79" s="12"/>
      <c r="Q79" s="12">
        <v>0</v>
      </c>
      <c r="R79" s="12">
        <v>9</v>
      </c>
      <c r="S79" s="12">
        <v>7</v>
      </c>
      <c r="T79" s="43">
        <f t="shared" si="5"/>
        <v>80</v>
      </c>
      <c r="U79" s="31">
        <v>57</v>
      </c>
      <c r="V79" s="43">
        <f t="shared" si="14"/>
        <v>11.974789915966387</v>
      </c>
      <c r="W79" s="29">
        <v>57</v>
      </c>
      <c r="X79" s="43">
        <f t="shared" si="15"/>
        <v>11.974789915966387</v>
      </c>
      <c r="Y79" s="12">
        <v>0</v>
      </c>
      <c r="Z79" s="12"/>
      <c r="AA79" s="12"/>
      <c r="AB79" s="12"/>
      <c r="AC79" s="12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4.75" customHeight="1">
      <c r="A80" s="69" t="s">
        <v>74</v>
      </c>
      <c r="B80" s="69" t="s">
        <v>14</v>
      </c>
      <c r="C80" s="70"/>
      <c r="D80" s="29">
        <f>D81+D82+D83+D84+D85+D86+D87+D88+D89+D90</f>
        <v>390</v>
      </c>
      <c r="E80" s="29">
        <f>E81+E82+E83+E84+E85+E86+E87+E88+E89+E90</f>
        <v>467</v>
      </c>
      <c r="F80" s="61"/>
      <c r="G80" s="29">
        <f>G81+G82+G83+G84+G85+G86+G87+G88+G89+G90</f>
        <v>39</v>
      </c>
      <c r="H80" s="62">
        <f t="shared" si="13"/>
        <v>10</v>
      </c>
      <c r="I80" s="29">
        <v>0</v>
      </c>
      <c r="J80" s="29">
        <f>J81+J82+J84+J85+J86+J87+J89+J90</f>
        <v>0</v>
      </c>
      <c r="K80" s="29">
        <v>0</v>
      </c>
      <c r="L80" s="29">
        <f>L81+L82+L84+L85+L86+L87+L89+L90</f>
        <v>0</v>
      </c>
      <c r="M80" s="29">
        <f>M81+M82+M84+M85+M86+M87+M89+M90</f>
        <v>0</v>
      </c>
      <c r="N80" s="17"/>
      <c r="O80" s="29">
        <f>O81+O82+O83+O84+O85+O86+O87+O88+O89+O90</f>
        <v>32</v>
      </c>
      <c r="P80" s="29">
        <f>P81+P82+P84+P85+P86+P87+P89+P90</f>
        <v>0</v>
      </c>
      <c r="Q80" s="29">
        <f>Q81+Q82+Q84+Q85+Q86+Q87+Q89+Q90</f>
        <v>0</v>
      </c>
      <c r="R80" s="29">
        <f>R81+R82+R84+R85+R86+R87+R89+R90</f>
        <v>17</v>
      </c>
      <c r="S80" s="29">
        <f>S81+S82+S84+S85+S86+S87+S89+S90</f>
        <v>14</v>
      </c>
      <c r="T80" s="62">
        <f t="shared" si="5"/>
        <v>82.05128205128204</v>
      </c>
      <c r="U80" s="29">
        <f>U81+U82+U83+U84+U85+U86+U87+U88+U89+U90</f>
        <v>61</v>
      </c>
      <c r="V80" s="62">
        <f t="shared" si="14"/>
        <v>13.062098501070663</v>
      </c>
      <c r="W80" s="29">
        <f>W81+W82+W83+W84+W85+W86+W87+W88+W89+W90</f>
        <v>54</v>
      </c>
      <c r="X80" s="62">
        <f t="shared" si="15"/>
        <v>11.563169164882227</v>
      </c>
      <c r="Y80" s="29">
        <f>Y81+Y82+Y84+Y85+Y86+Y87+Y89+Y90</f>
        <v>0</v>
      </c>
      <c r="Z80" s="29">
        <f>Z81+Z82+Z84+Z85+Z86+Z87+Z89+Z90</f>
        <v>0</v>
      </c>
      <c r="AA80" s="29">
        <f>AA81+AA82+AA84+AA85+AA86+AA87+AA89+AA90</f>
        <v>0</v>
      </c>
      <c r="AB80" s="29">
        <f>AB81+AB82+AB84+AB85+AB86+AB87+AB89+AB90</f>
        <v>0</v>
      </c>
      <c r="AC80" s="29">
        <f>AC81+AC82+AC84+AC85+AC86+AC87+AC89+AC90</f>
        <v>0</v>
      </c>
      <c r="AD80" s="16"/>
      <c r="AE80" s="16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3.25" customHeight="1">
      <c r="A81" s="49" t="s">
        <v>75</v>
      </c>
      <c r="B81" s="42" t="s">
        <v>138</v>
      </c>
      <c r="C81" s="40">
        <v>9.764</v>
      </c>
      <c r="D81" s="12">
        <v>66</v>
      </c>
      <c r="E81" s="12">
        <v>75</v>
      </c>
      <c r="F81" s="38">
        <f aca="true" t="shared" si="16" ref="F81:F149">E81/C81</f>
        <v>7.681278164686605</v>
      </c>
      <c r="G81" s="64">
        <v>9</v>
      </c>
      <c r="H81" s="43">
        <f t="shared" si="13"/>
        <v>13.636363636363635</v>
      </c>
      <c r="I81" s="12">
        <v>0</v>
      </c>
      <c r="J81" s="12"/>
      <c r="K81" s="12"/>
      <c r="L81" s="12"/>
      <c r="M81" s="12"/>
      <c r="N81" s="17"/>
      <c r="O81" s="64">
        <f>P81+Q81+R81+S81</f>
        <v>9</v>
      </c>
      <c r="P81" s="12"/>
      <c r="Q81" s="12">
        <v>0</v>
      </c>
      <c r="R81" s="12">
        <v>4</v>
      </c>
      <c r="S81" s="12">
        <v>5</v>
      </c>
      <c r="T81" s="30">
        <f aca="true" t="shared" si="17" ref="T81:T146">O81/G81*100</f>
        <v>100</v>
      </c>
      <c r="U81" s="31">
        <v>11</v>
      </c>
      <c r="V81" s="30">
        <f t="shared" si="14"/>
        <v>14.666666666666666</v>
      </c>
      <c r="W81" s="29">
        <v>11</v>
      </c>
      <c r="X81" s="30">
        <f t="shared" si="15"/>
        <v>14.666666666666666</v>
      </c>
      <c r="Y81" s="12">
        <v>0</v>
      </c>
      <c r="Z81" s="12"/>
      <c r="AA81" s="12"/>
      <c r="AB81" s="12"/>
      <c r="AC81" s="12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33" customHeight="1">
      <c r="A82" s="65" t="s">
        <v>76</v>
      </c>
      <c r="B82" s="132" t="s">
        <v>296</v>
      </c>
      <c r="C82" s="133">
        <v>6.306</v>
      </c>
      <c r="D82" s="13">
        <v>45</v>
      </c>
      <c r="E82" s="134">
        <v>56</v>
      </c>
      <c r="F82" s="67">
        <f t="shared" si="16"/>
        <v>8.880431335236283</v>
      </c>
      <c r="G82" s="29">
        <v>6</v>
      </c>
      <c r="H82" s="135">
        <f t="shared" si="13"/>
        <v>13.333333333333334</v>
      </c>
      <c r="I82" s="13">
        <v>0</v>
      </c>
      <c r="J82" s="13"/>
      <c r="K82" s="13"/>
      <c r="L82" s="13"/>
      <c r="M82" s="13"/>
      <c r="N82" s="46"/>
      <c r="O82" s="136">
        <f>P82+Q82+R82+S82</f>
        <v>6</v>
      </c>
      <c r="P82" s="134"/>
      <c r="Q82" s="13">
        <v>0</v>
      </c>
      <c r="R82" s="13">
        <v>3</v>
      </c>
      <c r="S82" s="13">
        <v>3</v>
      </c>
      <c r="T82" s="32">
        <f t="shared" si="17"/>
        <v>100</v>
      </c>
      <c r="U82" s="31">
        <v>8</v>
      </c>
      <c r="V82" s="32">
        <f t="shared" si="14"/>
        <v>14.285714285714285</v>
      </c>
      <c r="W82" s="29">
        <v>8</v>
      </c>
      <c r="X82" s="32">
        <f t="shared" si="15"/>
        <v>14.285714285714285</v>
      </c>
      <c r="Y82" s="13">
        <v>0</v>
      </c>
      <c r="Z82" s="13"/>
      <c r="AA82" s="13"/>
      <c r="AB82" s="13"/>
      <c r="AC82" s="13"/>
      <c r="AD82" s="16"/>
      <c r="AE82" s="16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30" customHeight="1">
      <c r="A83" s="137"/>
      <c r="B83" s="71" t="s">
        <v>297</v>
      </c>
      <c r="C83" s="72">
        <v>4.204</v>
      </c>
      <c r="D83" s="13">
        <v>4</v>
      </c>
      <c r="E83" s="13">
        <v>8</v>
      </c>
      <c r="F83" s="38">
        <f t="shared" si="16"/>
        <v>1.9029495718363465</v>
      </c>
      <c r="G83" s="60">
        <v>0</v>
      </c>
      <c r="H83" s="32">
        <f t="shared" si="13"/>
        <v>0</v>
      </c>
      <c r="I83" s="13">
        <v>0</v>
      </c>
      <c r="J83" s="13"/>
      <c r="K83" s="13"/>
      <c r="L83" s="13"/>
      <c r="M83" s="13"/>
      <c r="N83" s="138"/>
      <c r="O83" s="60">
        <v>0</v>
      </c>
      <c r="P83" s="13">
        <v>0</v>
      </c>
      <c r="Q83" s="13">
        <v>0</v>
      </c>
      <c r="R83" s="13">
        <v>0</v>
      </c>
      <c r="S83" s="13">
        <v>0</v>
      </c>
      <c r="T83" s="30">
        <v>0</v>
      </c>
      <c r="U83" s="31">
        <v>0</v>
      </c>
      <c r="V83" s="32">
        <f t="shared" si="14"/>
        <v>0</v>
      </c>
      <c r="W83" s="29">
        <v>0</v>
      </c>
      <c r="X83" s="32">
        <f t="shared" si="15"/>
        <v>0</v>
      </c>
      <c r="Y83" s="13">
        <v>0</v>
      </c>
      <c r="Z83" s="13"/>
      <c r="AA83" s="13"/>
      <c r="AB83" s="13"/>
      <c r="AC83" s="13"/>
      <c r="AD83" s="16"/>
      <c r="AE83" s="16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s="1" customFormat="1" ht="20.25" customHeight="1">
      <c r="A84" s="42" t="s">
        <v>77</v>
      </c>
      <c r="B84" s="28" t="s">
        <v>174</v>
      </c>
      <c r="C84" s="40">
        <v>13.87</v>
      </c>
      <c r="D84" s="12">
        <v>83</v>
      </c>
      <c r="E84" s="12">
        <v>102</v>
      </c>
      <c r="F84" s="38">
        <f t="shared" si="16"/>
        <v>7.354001441961067</v>
      </c>
      <c r="G84" s="29">
        <v>9</v>
      </c>
      <c r="H84" s="43">
        <f>G84/D84*100</f>
        <v>10.843373493975903</v>
      </c>
      <c r="I84" s="12">
        <v>0</v>
      </c>
      <c r="J84" s="12"/>
      <c r="K84" s="12"/>
      <c r="L84" s="12"/>
      <c r="M84" s="12"/>
      <c r="N84" s="17"/>
      <c r="O84" s="29">
        <f aca="true" t="shared" si="18" ref="O84:O120">P84+Q84+R84+S84</f>
        <v>2</v>
      </c>
      <c r="P84" s="12"/>
      <c r="Q84" s="12">
        <v>0</v>
      </c>
      <c r="R84" s="12">
        <v>2</v>
      </c>
      <c r="S84" s="12">
        <v>0</v>
      </c>
      <c r="T84" s="30">
        <f t="shared" si="17"/>
        <v>22.22222222222222</v>
      </c>
      <c r="U84" s="31">
        <v>15</v>
      </c>
      <c r="V84" s="30">
        <f>U84/E84*100</f>
        <v>14.705882352941178</v>
      </c>
      <c r="W84" s="29">
        <v>11</v>
      </c>
      <c r="X84" s="30">
        <f>W84/E84*100</f>
        <v>10.784313725490197</v>
      </c>
      <c r="Y84" s="12">
        <v>0</v>
      </c>
      <c r="Z84" s="12"/>
      <c r="AA84" s="12"/>
      <c r="AB84" s="12"/>
      <c r="AC84" s="12"/>
      <c r="AD84" s="16"/>
      <c r="AE84" s="16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1.75" customHeight="1">
      <c r="A85" s="42" t="s">
        <v>78</v>
      </c>
      <c r="B85" s="42" t="s">
        <v>139</v>
      </c>
      <c r="C85" s="40">
        <v>6.608</v>
      </c>
      <c r="D85" s="12">
        <v>38</v>
      </c>
      <c r="E85" s="12">
        <v>52</v>
      </c>
      <c r="F85" s="38">
        <f t="shared" si="16"/>
        <v>7.869249394673124</v>
      </c>
      <c r="G85" s="29">
        <v>0</v>
      </c>
      <c r="H85" s="43">
        <f>G85/D85*100</f>
        <v>0</v>
      </c>
      <c r="I85" s="12">
        <v>0</v>
      </c>
      <c r="J85" s="12"/>
      <c r="K85" s="12"/>
      <c r="L85" s="12"/>
      <c r="M85" s="12"/>
      <c r="N85" s="17"/>
      <c r="O85" s="29">
        <f t="shared" si="18"/>
        <v>0</v>
      </c>
      <c r="P85" s="12">
        <v>0</v>
      </c>
      <c r="Q85" s="12">
        <v>0</v>
      </c>
      <c r="R85" s="12">
        <v>0</v>
      </c>
      <c r="S85" s="12">
        <v>0</v>
      </c>
      <c r="T85" s="30">
        <v>0</v>
      </c>
      <c r="U85" s="31">
        <v>7</v>
      </c>
      <c r="V85" s="30">
        <f>U85/E85*100</f>
        <v>13.461538461538462</v>
      </c>
      <c r="W85" s="29">
        <v>7</v>
      </c>
      <c r="X85" s="30">
        <f>W85/E85*100</f>
        <v>13.461538461538462</v>
      </c>
      <c r="Y85" s="12">
        <v>0</v>
      </c>
      <c r="Z85" s="12"/>
      <c r="AA85" s="12"/>
      <c r="AB85" s="12"/>
      <c r="AC85" s="12"/>
      <c r="AD85" s="16"/>
      <c r="AE85" s="16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0.25" customHeight="1">
      <c r="A86" s="42" t="s">
        <v>155</v>
      </c>
      <c r="B86" s="42" t="s">
        <v>175</v>
      </c>
      <c r="C86" s="40">
        <v>31</v>
      </c>
      <c r="D86" s="12">
        <v>65</v>
      </c>
      <c r="E86" s="12">
        <v>78</v>
      </c>
      <c r="F86" s="38">
        <f t="shared" si="16"/>
        <v>2.5161290322580645</v>
      </c>
      <c r="G86" s="29">
        <v>5</v>
      </c>
      <c r="H86" s="43">
        <f>G86/D86*100</f>
        <v>7.6923076923076925</v>
      </c>
      <c r="I86" s="12">
        <v>0</v>
      </c>
      <c r="J86" s="12"/>
      <c r="K86" s="12"/>
      <c r="L86" s="12"/>
      <c r="M86" s="12"/>
      <c r="N86" s="17"/>
      <c r="O86" s="29">
        <f t="shared" si="18"/>
        <v>5</v>
      </c>
      <c r="P86" s="12"/>
      <c r="Q86" s="12">
        <v>0</v>
      </c>
      <c r="R86" s="12">
        <v>3</v>
      </c>
      <c r="S86" s="12">
        <v>2</v>
      </c>
      <c r="T86" s="30">
        <f t="shared" si="17"/>
        <v>100</v>
      </c>
      <c r="U86" s="31">
        <v>6</v>
      </c>
      <c r="V86" s="30">
        <f>U86/E86*100</f>
        <v>7.6923076923076925</v>
      </c>
      <c r="W86" s="29">
        <v>6</v>
      </c>
      <c r="X86" s="30">
        <f>W86/E86*100</f>
        <v>7.6923076923076925</v>
      </c>
      <c r="Y86" s="12">
        <v>0</v>
      </c>
      <c r="Z86" s="12"/>
      <c r="AA86" s="12"/>
      <c r="AB86" s="12"/>
      <c r="AC86" s="12"/>
      <c r="AD86" s="16"/>
      <c r="AE86" s="16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4" customHeight="1">
      <c r="A87" s="139" t="s">
        <v>231</v>
      </c>
      <c r="B87" s="42" t="s">
        <v>302</v>
      </c>
      <c r="C87" s="40">
        <v>4.977</v>
      </c>
      <c r="D87" s="12">
        <v>36</v>
      </c>
      <c r="E87" s="12">
        <v>36</v>
      </c>
      <c r="F87" s="38">
        <f t="shared" si="16"/>
        <v>7.2332730560578655</v>
      </c>
      <c r="G87" s="29">
        <v>5</v>
      </c>
      <c r="H87" s="43">
        <f>G87/D87*100</f>
        <v>13.88888888888889</v>
      </c>
      <c r="I87" s="12">
        <v>0</v>
      </c>
      <c r="J87" s="12"/>
      <c r="K87" s="12"/>
      <c r="L87" s="12"/>
      <c r="M87" s="12"/>
      <c r="N87" s="17"/>
      <c r="O87" s="29">
        <f t="shared" si="18"/>
        <v>5</v>
      </c>
      <c r="P87" s="12"/>
      <c r="Q87" s="12">
        <v>0</v>
      </c>
      <c r="R87" s="12">
        <v>3</v>
      </c>
      <c r="S87" s="12">
        <v>2</v>
      </c>
      <c r="T87" s="43">
        <f t="shared" si="17"/>
        <v>100</v>
      </c>
      <c r="U87" s="31">
        <v>5</v>
      </c>
      <c r="V87" s="43">
        <f>U87/E87*100</f>
        <v>13.88888888888889</v>
      </c>
      <c r="W87" s="29">
        <v>5</v>
      </c>
      <c r="X87" s="43">
        <f>W87/E87*100</f>
        <v>13.88888888888889</v>
      </c>
      <c r="Y87" s="12">
        <v>0</v>
      </c>
      <c r="Z87" s="12"/>
      <c r="AA87" s="12"/>
      <c r="AB87" s="12"/>
      <c r="AC87" s="12"/>
      <c r="AD87" s="16"/>
      <c r="AE87" s="16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4" customHeight="1">
      <c r="A88" s="140"/>
      <c r="B88" s="42" t="s">
        <v>303</v>
      </c>
      <c r="C88" s="40">
        <v>1.531</v>
      </c>
      <c r="D88" s="12">
        <v>17</v>
      </c>
      <c r="E88" s="12">
        <v>22</v>
      </c>
      <c r="F88" s="38">
        <f t="shared" si="16"/>
        <v>14.369693011103854</v>
      </c>
      <c r="G88" s="29">
        <v>1</v>
      </c>
      <c r="H88" s="43">
        <f>G88/D88*100</f>
        <v>5.88235294117647</v>
      </c>
      <c r="I88" s="12">
        <v>0</v>
      </c>
      <c r="J88" s="12"/>
      <c r="K88" s="12"/>
      <c r="L88" s="12"/>
      <c r="M88" s="12"/>
      <c r="N88" s="17"/>
      <c r="O88" s="29">
        <f t="shared" si="18"/>
        <v>1</v>
      </c>
      <c r="P88" s="12"/>
      <c r="Q88" s="12">
        <v>0</v>
      </c>
      <c r="R88" s="12">
        <v>0</v>
      </c>
      <c r="S88" s="12">
        <v>1</v>
      </c>
      <c r="T88" s="43">
        <f>S88/G88*100</f>
        <v>100</v>
      </c>
      <c r="U88" s="31">
        <v>5</v>
      </c>
      <c r="V88" s="43">
        <f>U88/E88*100</f>
        <v>22.727272727272727</v>
      </c>
      <c r="W88" s="29">
        <v>2</v>
      </c>
      <c r="X88" s="43">
        <f>W88/E88*100</f>
        <v>9.090909090909092</v>
      </c>
      <c r="Y88" s="12">
        <v>0</v>
      </c>
      <c r="Z88" s="12"/>
      <c r="AA88" s="12"/>
      <c r="AB88" s="12"/>
      <c r="AC88" s="12"/>
      <c r="AD88" s="16"/>
      <c r="AE88" s="16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31.5" customHeight="1">
      <c r="A89" s="42" t="s">
        <v>232</v>
      </c>
      <c r="B89" s="28" t="s">
        <v>214</v>
      </c>
      <c r="C89" s="40">
        <v>142.071</v>
      </c>
      <c r="D89" s="12">
        <v>0</v>
      </c>
      <c r="E89" s="12">
        <v>0</v>
      </c>
      <c r="F89" s="38">
        <f t="shared" si="16"/>
        <v>0</v>
      </c>
      <c r="G89" s="29">
        <f>I89+J89+K89+L89+M89</f>
        <v>0</v>
      </c>
      <c r="H89" s="43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7"/>
      <c r="O89" s="29">
        <f t="shared" si="18"/>
        <v>0</v>
      </c>
      <c r="P89" s="12">
        <v>0</v>
      </c>
      <c r="Q89" s="12">
        <v>0</v>
      </c>
      <c r="R89" s="12">
        <v>0</v>
      </c>
      <c r="S89" s="12">
        <v>0</v>
      </c>
      <c r="T89" s="30">
        <v>0</v>
      </c>
      <c r="U89" s="31">
        <v>0</v>
      </c>
      <c r="V89" s="30">
        <v>0</v>
      </c>
      <c r="W89" s="29">
        <v>0</v>
      </c>
      <c r="X89" s="30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6"/>
      <c r="AE89" s="16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19.5" customHeight="1">
      <c r="A90" s="42" t="s">
        <v>233</v>
      </c>
      <c r="B90" s="28" t="s">
        <v>269</v>
      </c>
      <c r="C90" s="40">
        <v>11.148</v>
      </c>
      <c r="D90" s="12">
        <v>36</v>
      </c>
      <c r="E90" s="12">
        <v>38</v>
      </c>
      <c r="F90" s="38">
        <f t="shared" si="16"/>
        <v>3.4086831718693937</v>
      </c>
      <c r="G90" s="29">
        <v>4</v>
      </c>
      <c r="H90" s="43">
        <f aca="true" t="shared" si="19" ref="H90:H107">G90/D90*100</f>
        <v>11.11111111111111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7"/>
      <c r="O90" s="29">
        <f t="shared" si="18"/>
        <v>4</v>
      </c>
      <c r="P90" s="12"/>
      <c r="Q90" s="12">
        <v>0</v>
      </c>
      <c r="R90" s="12">
        <v>2</v>
      </c>
      <c r="S90" s="12">
        <v>2</v>
      </c>
      <c r="T90" s="43">
        <f>G90/O90</f>
        <v>1</v>
      </c>
      <c r="U90" s="31">
        <v>4</v>
      </c>
      <c r="V90" s="30">
        <f aca="true" t="shared" si="20" ref="V90:V107">U90/E90*100</f>
        <v>10.526315789473683</v>
      </c>
      <c r="W90" s="29">
        <v>4</v>
      </c>
      <c r="X90" s="30">
        <f aca="true" t="shared" si="21" ref="X90:X107">W90/E90*100</f>
        <v>10.526315789473683</v>
      </c>
      <c r="Y90" s="12">
        <v>0</v>
      </c>
      <c r="Z90" s="12"/>
      <c r="AA90" s="12"/>
      <c r="AB90" s="12"/>
      <c r="AC90" s="12"/>
      <c r="AD90" s="16"/>
      <c r="AE90" s="16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ht="21" customHeight="1">
      <c r="A91" s="69" t="s">
        <v>79</v>
      </c>
      <c r="B91" s="69" t="s">
        <v>25</v>
      </c>
      <c r="C91" s="70"/>
      <c r="D91" s="29">
        <f>D92+D93+D94+D95+D96</f>
        <v>1000</v>
      </c>
      <c r="E91" s="29">
        <f>E92+E93+E94+E95+E96</f>
        <v>1155</v>
      </c>
      <c r="F91" s="61"/>
      <c r="G91" s="29">
        <f>G92+G93+G94+G95+G96</f>
        <v>87</v>
      </c>
      <c r="H91" s="62">
        <f t="shared" si="19"/>
        <v>8.7</v>
      </c>
      <c r="I91" s="29">
        <v>0</v>
      </c>
      <c r="J91" s="29">
        <f>J92+J93+J94+J95+J96</f>
        <v>0</v>
      </c>
      <c r="K91" s="29">
        <v>0</v>
      </c>
      <c r="L91" s="29">
        <f>L92+L93+L94+L95+L96</f>
        <v>12</v>
      </c>
      <c r="M91" s="29">
        <f>M92+M93+M94+M95+M96</f>
        <v>11</v>
      </c>
      <c r="N91" s="17"/>
      <c r="O91" s="29">
        <f t="shared" si="18"/>
        <v>76</v>
      </c>
      <c r="P91" s="29">
        <f>P92+P93+P94+P95+P96</f>
        <v>0</v>
      </c>
      <c r="Q91" s="29">
        <f>Q92+Q93+Q94+Q95+Q96</f>
        <v>0</v>
      </c>
      <c r="R91" s="29">
        <f>R92+R93+R94+R95+R96</f>
        <v>47</v>
      </c>
      <c r="S91" s="29">
        <f>S92+S93+S94+S95+S96</f>
        <v>29</v>
      </c>
      <c r="T91" s="62">
        <f t="shared" si="17"/>
        <v>87.35632183908046</v>
      </c>
      <c r="U91" s="31">
        <f>U92+U93+U94+U95+U96</f>
        <v>125</v>
      </c>
      <c r="V91" s="62">
        <f t="shared" si="20"/>
        <v>10.822510822510822</v>
      </c>
      <c r="W91" s="29">
        <f>W92+W93+W94+W95+W96</f>
        <v>101</v>
      </c>
      <c r="X91" s="62">
        <f t="shared" si="21"/>
        <v>8.744588744588745</v>
      </c>
      <c r="Y91" s="29">
        <f>Y92+Y93+Y94+Y95+Y96</f>
        <v>0</v>
      </c>
      <c r="Z91" s="29">
        <f>Z92+Z93+Z94+Z95+Z96</f>
        <v>0</v>
      </c>
      <c r="AA91" s="29">
        <f>AA92+AA93+AA94+AA95+AA96</f>
        <v>0</v>
      </c>
      <c r="AB91" s="29">
        <f>AB92+AB93+AB94+AB95+AB96</f>
        <v>14</v>
      </c>
      <c r="AC91" s="29">
        <f>AC92+AC93+AC94+AC95+AC96</f>
        <v>14</v>
      </c>
      <c r="AD91" s="16"/>
      <c r="AE91" s="16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253" ht="21.75" customHeight="1">
      <c r="A92" s="42" t="s">
        <v>80</v>
      </c>
      <c r="B92" s="42" t="s">
        <v>176</v>
      </c>
      <c r="C92" s="40">
        <v>53.2</v>
      </c>
      <c r="D92" s="12">
        <v>247</v>
      </c>
      <c r="E92" s="12">
        <v>272</v>
      </c>
      <c r="F92" s="38">
        <f t="shared" si="16"/>
        <v>5.112781954887218</v>
      </c>
      <c r="G92" s="29">
        <v>29</v>
      </c>
      <c r="H92" s="43">
        <f t="shared" si="19"/>
        <v>11.740890688259109</v>
      </c>
      <c r="I92" s="12">
        <v>0</v>
      </c>
      <c r="J92" s="12"/>
      <c r="K92" s="12"/>
      <c r="L92" s="12"/>
      <c r="M92" s="12"/>
      <c r="N92" s="17"/>
      <c r="O92" s="29">
        <f t="shared" si="18"/>
        <v>18</v>
      </c>
      <c r="P92" s="12"/>
      <c r="Q92" s="12">
        <v>0</v>
      </c>
      <c r="R92" s="12">
        <v>13</v>
      </c>
      <c r="S92" s="12">
        <v>5</v>
      </c>
      <c r="T92" s="30">
        <f t="shared" si="17"/>
        <v>62.06896551724138</v>
      </c>
      <c r="U92" s="31">
        <v>32</v>
      </c>
      <c r="V92" s="30">
        <f t="shared" si="20"/>
        <v>11.76470588235294</v>
      </c>
      <c r="W92" s="29">
        <v>32</v>
      </c>
      <c r="X92" s="30">
        <f t="shared" si="21"/>
        <v>11.76470588235294</v>
      </c>
      <c r="Y92" s="12">
        <v>0</v>
      </c>
      <c r="Z92" s="12"/>
      <c r="AA92" s="12"/>
      <c r="AB92" s="12"/>
      <c r="AC92" s="12"/>
      <c r="AD92" s="16"/>
      <c r="AE92" s="16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pans="1:31" ht="24" customHeight="1">
      <c r="A93" s="42" t="s">
        <v>81</v>
      </c>
      <c r="B93" s="28" t="s">
        <v>239</v>
      </c>
      <c r="C93" s="40">
        <v>164.2</v>
      </c>
      <c r="D93" s="63">
        <v>246</v>
      </c>
      <c r="E93" s="63">
        <v>288</v>
      </c>
      <c r="F93" s="38">
        <f t="shared" si="16"/>
        <v>1.753958587088916</v>
      </c>
      <c r="G93" s="29">
        <v>19</v>
      </c>
      <c r="H93" s="43">
        <f t="shared" si="19"/>
        <v>7.723577235772358</v>
      </c>
      <c r="I93" s="12">
        <v>0</v>
      </c>
      <c r="J93" s="12"/>
      <c r="K93" s="12"/>
      <c r="L93" s="12"/>
      <c r="M93" s="12"/>
      <c r="N93" s="17"/>
      <c r="O93" s="29">
        <f t="shared" si="18"/>
        <v>19</v>
      </c>
      <c r="P93" s="12"/>
      <c r="Q93" s="12">
        <v>0</v>
      </c>
      <c r="R93" s="44">
        <v>13</v>
      </c>
      <c r="S93" s="44">
        <v>6</v>
      </c>
      <c r="T93" s="30">
        <f t="shared" si="17"/>
        <v>100</v>
      </c>
      <c r="U93" s="31">
        <v>23</v>
      </c>
      <c r="V93" s="30">
        <f t="shared" si="20"/>
        <v>7.986111111111111</v>
      </c>
      <c r="W93" s="29">
        <v>23</v>
      </c>
      <c r="X93" s="30">
        <f t="shared" si="21"/>
        <v>7.986111111111111</v>
      </c>
      <c r="Y93" s="44">
        <v>0</v>
      </c>
      <c r="Z93" s="44"/>
      <c r="AA93" s="44"/>
      <c r="AB93" s="44"/>
      <c r="AC93" s="44"/>
      <c r="AD93" s="20"/>
      <c r="AE93" s="20"/>
    </row>
    <row r="94" spans="1:31" ht="30.75" customHeight="1">
      <c r="A94" s="42" t="s">
        <v>82</v>
      </c>
      <c r="B94" s="28" t="s">
        <v>215</v>
      </c>
      <c r="C94" s="40">
        <v>18.54</v>
      </c>
      <c r="D94" s="12">
        <v>6</v>
      </c>
      <c r="E94" s="12">
        <v>13</v>
      </c>
      <c r="F94" s="38">
        <f t="shared" si="16"/>
        <v>0.7011866235167207</v>
      </c>
      <c r="G94" s="29">
        <v>0</v>
      </c>
      <c r="H94" s="43">
        <f t="shared" si="19"/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7"/>
      <c r="O94" s="29">
        <f t="shared" si="18"/>
        <v>0</v>
      </c>
      <c r="P94" s="12">
        <v>0</v>
      </c>
      <c r="Q94" s="12">
        <v>0</v>
      </c>
      <c r="R94" s="44">
        <v>0</v>
      </c>
      <c r="S94" s="44">
        <v>0</v>
      </c>
      <c r="T94" s="30">
        <v>0</v>
      </c>
      <c r="U94" s="31">
        <v>0</v>
      </c>
      <c r="V94" s="30">
        <f t="shared" si="20"/>
        <v>0</v>
      </c>
      <c r="W94" s="29">
        <v>0</v>
      </c>
      <c r="X94" s="30">
        <f t="shared" si="21"/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20"/>
      <c r="AE94" s="20"/>
    </row>
    <row r="95" spans="1:31" ht="19.5" customHeight="1">
      <c r="A95" s="48" t="s">
        <v>83</v>
      </c>
      <c r="B95" s="28" t="s">
        <v>140</v>
      </c>
      <c r="C95" s="40">
        <v>83.31</v>
      </c>
      <c r="D95" s="13">
        <v>208</v>
      </c>
      <c r="E95" s="13">
        <v>230</v>
      </c>
      <c r="F95" s="38">
        <f t="shared" si="16"/>
        <v>2.7607730164446043</v>
      </c>
      <c r="G95" s="29">
        <v>16</v>
      </c>
      <c r="H95" s="32">
        <f t="shared" si="19"/>
        <v>7.6923076923076925</v>
      </c>
      <c r="I95" s="13">
        <v>0</v>
      </c>
      <c r="J95" s="13"/>
      <c r="K95" s="13"/>
      <c r="L95" s="13"/>
      <c r="M95" s="13"/>
      <c r="N95" s="46"/>
      <c r="O95" s="29">
        <f t="shared" si="18"/>
        <v>16</v>
      </c>
      <c r="P95" s="13"/>
      <c r="Q95" s="13">
        <v>0</v>
      </c>
      <c r="R95" s="13">
        <v>9</v>
      </c>
      <c r="S95" s="13">
        <v>7</v>
      </c>
      <c r="T95" s="32">
        <f t="shared" si="17"/>
        <v>100</v>
      </c>
      <c r="U95" s="31">
        <v>18</v>
      </c>
      <c r="V95" s="32">
        <f t="shared" si="20"/>
        <v>7.82608695652174</v>
      </c>
      <c r="W95" s="29">
        <v>18</v>
      </c>
      <c r="X95" s="32">
        <f t="shared" si="21"/>
        <v>7.82608695652174</v>
      </c>
      <c r="Y95" s="13">
        <v>0</v>
      </c>
      <c r="Z95" s="13"/>
      <c r="AA95" s="13"/>
      <c r="AB95" s="13"/>
      <c r="AC95" s="13"/>
      <c r="AD95" s="20"/>
      <c r="AE95" s="20"/>
    </row>
    <row r="96" spans="1:31" ht="29.25" customHeight="1">
      <c r="A96" s="28" t="s">
        <v>118</v>
      </c>
      <c r="B96" s="28" t="s">
        <v>287</v>
      </c>
      <c r="C96" s="40">
        <v>43.9689</v>
      </c>
      <c r="D96" s="13">
        <v>293</v>
      </c>
      <c r="E96" s="13">
        <v>352</v>
      </c>
      <c r="F96" s="38">
        <f t="shared" si="16"/>
        <v>8.005658545017047</v>
      </c>
      <c r="G96" s="29">
        <v>23</v>
      </c>
      <c r="H96" s="32">
        <f t="shared" si="19"/>
        <v>7.849829351535837</v>
      </c>
      <c r="I96" s="13">
        <v>0</v>
      </c>
      <c r="J96" s="13">
        <v>0</v>
      </c>
      <c r="K96" s="13">
        <v>0</v>
      </c>
      <c r="L96" s="13">
        <v>12</v>
      </c>
      <c r="M96" s="13">
        <v>11</v>
      </c>
      <c r="N96" s="51"/>
      <c r="O96" s="29">
        <f t="shared" si="18"/>
        <v>23</v>
      </c>
      <c r="P96" s="13"/>
      <c r="Q96" s="13">
        <v>0</v>
      </c>
      <c r="R96" s="13">
        <v>12</v>
      </c>
      <c r="S96" s="13">
        <v>11</v>
      </c>
      <c r="T96" s="32">
        <f t="shared" si="17"/>
        <v>100</v>
      </c>
      <c r="U96" s="31">
        <v>52</v>
      </c>
      <c r="V96" s="32">
        <f t="shared" si="20"/>
        <v>14.772727272727273</v>
      </c>
      <c r="W96" s="29">
        <v>28</v>
      </c>
      <c r="X96" s="32">
        <f t="shared" si="21"/>
        <v>7.954545454545454</v>
      </c>
      <c r="Y96" s="13">
        <v>0</v>
      </c>
      <c r="Z96" s="13">
        <v>0</v>
      </c>
      <c r="AA96" s="13">
        <v>0</v>
      </c>
      <c r="AB96" s="13">
        <v>14</v>
      </c>
      <c r="AC96" s="13">
        <v>14</v>
      </c>
      <c r="AD96" s="20"/>
      <c r="AE96" s="20"/>
    </row>
    <row r="97" spans="1:31" ht="21" customHeight="1">
      <c r="A97" s="69" t="s">
        <v>84</v>
      </c>
      <c r="B97" s="69" t="s">
        <v>15</v>
      </c>
      <c r="C97" s="70"/>
      <c r="D97" s="29">
        <f>D98+D99+D100</f>
        <v>476</v>
      </c>
      <c r="E97" s="29">
        <f>E98+E99+E100</f>
        <v>1047</v>
      </c>
      <c r="F97" s="61"/>
      <c r="G97" s="29">
        <f>G98+G99+G100</f>
        <v>50</v>
      </c>
      <c r="H97" s="62">
        <f t="shared" si="19"/>
        <v>10.504201680672269</v>
      </c>
      <c r="I97" s="29">
        <v>0</v>
      </c>
      <c r="J97" s="29">
        <f>J98+J99</f>
        <v>0</v>
      </c>
      <c r="K97" s="29">
        <v>0</v>
      </c>
      <c r="L97" s="29">
        <f>L98+L99</f>
        <v>0</v>
      </c>
      <c r="M97" s="29">
        <f>M98+M99</f>
        <v>0</v>
      </c>
      <c r="N97" s="17"/>
      <c r="O97" s="29">
        <f t="shared" si="18"/>
        <v>45</v>
      </c>
      <c r="P97" s="29">
        <f>P98+P99</f>
        <v>0</v>
      </c>
      <c r="Q97" s="29">
        <f>Q98+Q99</f>
        <v>0</v>
      </c>
      <c r="R97" s="29">
        <f>R98+R99</f>
        <v>29</v>
      </c>
      <c r="S97" s="29">
        <f>S98+S99</f>
        <v>16</v>
      </c>
      <c r="T97" s="62">
        <f t="shared" si="17"/>
        <v>90</v>
      </c>
      <c r="U97" s="31">
        <f>U98+U99+U100</f>
        <v>166</v>
      </c>
      <c r="V97" s="62">
        <f t="shared" si="20"/>
        <v>15.854823304680037</v>
      </c>
      <c r="W97" s="29">
        <f>W98+W99+W100</f>
        <v>166</v>
      </c>
      <c r="X97" s="62">
        <f t="shared" si="21"/>
        <v>15.854823304680037</v>
      </c>
      <c r="Y97" s="29">
        <f>Y98+Y99</f>
        <v>0</v>
      </c>
      <c r="Z97" s="29">
        <f>Z98+Z99</f>
        <v>0</v>
      </c>
      <c r="AA97" s="29">
        <f>AA98+AA99</f>
        <v>0</v>
      </c>
      <c r="AB97" s="29">
        <f>AB98+AB99</f>
        <v>0</v>
      </c>
      <c r="AC97" s="29">
        <f>AC98+AC99</f>
        <v>0</v>
      </c>
      <c r="AD97" s="20"/>
      <c r="AE97" s="20"/>
    </row>
    <row r="98" spans="1:31" ht="21" customHeight="1">
      <c r="A98" s="42" t="s">
        <v>85</v>
      </c>
      <c r="B98" s="42" t="s">
        <v>141</v>
      </c>
      <c r="C98" s="40">
        <v>74.178</v>
      </c>
      <c r="D98" s="12">
        <v>313</v>
      </c>
      <c r="E98" s="12">
        <v>698</v>
      </c>
      <c r="F98" s="38">
        <f t="shared" si="16"/>
        <v>9.409798053331176</v>
      </c>
      <c r="G98" s="29">
        <v>37</v>
      </c>
      <c r="H98" s="43">
        <f t="shared" si="19"/>
        <v>11.821086261980831</v>
      </c>
      <c r="I98" s="12">
        <v>0</v>
      </c>
      <c r="J98" s="12"/>
      <c r="K98" s="12"/>
      <c r="L98" s="12"/>
      <c r="M98" s="12"/>
      <c r="N98" s="17"/>
      <c r="O98" s="29">
        <f t="shared" si="18"/>
        <v>37</v>
      </c>
      <c r="P98" s="12"/>
      <c r="Q98" s="12">
        <v>0</v>
      </c>
      <c r="R98" s="44">
        <v>24</v>
      </c>
      <c r="S98" s="44">
        <v>13</v>
      </c>
      <c r="T98" s="30">
        <f t="shared" si="17"/>
        <v>100</v>
      </c>
      <c r="U98" s="31">
        <v>125</v>
      </c>
      <c r="V98" s="30">
        <f t="shared" si="20"/>
        <v>17.908309455587393</v>
      </c>
      <c r="W98" s="29">
        <v>125</v>
      </c>
      <c r="X98" s="30">
        <f t="shared" si="21"/>
        <v>17.908309455587393</v>
      </c>
      <c r="Y98" s="44">
        <v>0</v>
      </c>
      <c r="Z98" s="44"/>
      <c r="AA98" s="44"/>
      <c r="AB98" s="44"/>
      <c r="AC98" s="44"/>
      <c r="AD98" s="20"/>
      <c r="AE98" s="20"/>
    </row>
    <row r="99" spans="1:31" ht="28.5" customHeight="1">
      <c r="A99" s="42" t="s">
        <v>86</v>
      </c>
      <c r="B99" s="28" t="s">
        <v>288</v>
      </c>
      <c r="C99" s="40">
        <v>87.01</v>
      </c>
      <c r="D99" s="13">
        <v>163</v>
      </c>
      <c r="E99" s="12">
        <v>349</v>
      </c>
      <c r="F99" s="38">
        <f t="shared" si="16"/>
        <v>4.011033214573037</v>
      </c>
      <c r="G99" s="29">
        <v>13</v>
      </c>
      <c r="H99" s="43">
        <f t="shared" si="19"/>
        <v>7.975460122699387</v>
      </c>
      <c r="I99" s="12">
        <v>0</v>
      </c>
      <c r="J99" s="12"/>
      <c r="K99" s="12"/>
      <c r="L99" s="12"/>
      <c r="M99" s="12"/>
      <c r="N99" s="17"/>
      <c r="O99" s="29">
        <f t="shared" si="18"/>
        <v>8</v>
      </c>
      <c r="P99" s="12"/>
      <c r="Q99" s="12">
        <v>0</v>
      </c>
      <c r="R99" s="44">
        <v>5</v>
      </c>
      <c r="S99" s="44">
        <v>3</v>
      </c>
      <c r="T99" s="30">
        <v>0</v>
      </c>
      <c r="U99" s="31">
        <v>41</v>
      </c>
      <c r="V99" s="30">
        <f t="shared" si="20"/>
        <v>11.74785100286533</v>
      </c>
      <c r="W99" s="29">
        <v>41</v>
      </c>
      <c r="X99" s="30">
        <f t="shared" si="21"/>
        <v>11.74785100286533</v>
      </c>
      <c r="Y99" s="44">
        <v>0</v>
      </c>
      <c r="Z99" s="44"/>
      <c r="AA99" s="44"/>
      <c r="AB99" s="44"/>
      <c r="AC99" s="44"/>
      <c r="AD99" s="20"/>
      <c r="AE99" s="20"/>
    </row>
    <row r="100" spans="1:31" ht="32.25" customHeight="1">
      <c r="A100" s="42" t="s">
        <v>117</v>
      </c>
      <c r="B100" s="28" t="s">
        <v>216</v>
      </c>
      <c r="C100" s="40">
        <v>54.68</v>
      </c>
      <c r="D100" s="54">
        <v>0</v>
      </c>
      <c r="E100" s="54">
        <v>0</v>
      </c>
      <c r="F100" s="38">
        <f t="shared" si="16"/>
        <v>0</v>
      </c>
      <c r="G100" s="29">
        <f>I100+J100+K100+L100+M100</f>
        <v>0</v>
      </c>
      <c r="H100" s="43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7"/>
      <c r="O100" s="29">
        <f t="shared" si="18"/>
        <v>0</v>
      </c>
      <c r="P100" s="12">
        <v>0</v>
      </c>
      <c r="Q100" s="12">
        <v>0</v>
      </c>
      <c r="R100" s="44">
        <v>0</v>
      </c>
      <c r="S100" s="44">
        <v>0</v>
      </c>
      <c r="T100" s="30">
        <v>0</v>
      </c>
      <c r="U100" s="31">
        <v>0</v>
      </c>
      <c r="V100" s="30">
        <v>0</v>
      </c>
      <c r="W100" s="29">
        <v>0</v>
      </c>
      <c r="X100" s="30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20"/>
      <c r="AE100" s="20"/>
    </row>
    <row r="101" spans="1:31" ht="25.5" customHeight="1">
      <c r="A101" s="69" t="s">
        <v>108</v>
      </c>
      <c r="B101" s="69" t="s">
        <v>114</v>
      </c>
      <c r="C101" s="70"/>
      <c r="D101" s="29">
        <f>D102+D103</f>
        <v>88</v>
      </c>
      <c r="E101" s="29">
        <f>E102+E103</f>
        <v>76</v>
      </c>
      <c r="F101" s="61"/>
      <c r="G101" s="29">
        <f>G102+G103</f>
        <v>2</v>
      </c>
      <c r="H101" s="62">
        <f t="shared" si="19"/>
        <v>2.272727272727273</v>
      </c>
      <c r="I101" s="29">
        <v>0</v>
      </c>
      <c r="J101" s="29">
        <f>J102+J103</f>
        <v>0</v>
      </c>
      <c r="K101" s="29">
        <v>0</v>
      </c>
      <c r="L101" s="29">
        <f>L102+L103</f>
        <v>0</v>
      </c>
      <c r="M101" s="29">
        <f>M102+M103</f>
        <v>0</v>
      </c>
      <c r="N101" s="17"/>
      <c r="O101" s="29">
        <f t="shared" si="18"/>
        <v>2</v>
      </c>
      <c r="P101" s="29">
        <f>P102+P103</f>
        <v>0</v>
      </c>
      <c r="Q101" s="29">
        <f>Q102+Q103</f>
        <v>0</v>
      </c>
      <c r="R101" s="29">
        <f>R102+R103</f>
        <v>1</v>
      </c>
      <c r="S101" s="29">
        <f>S102+S103</f>
        <v>1</v>
      </c>
      <c r="T101" s="62">
        <v>0</v>
      </c>
      <c r="U101" s="31">
        <f>U102+U103</f>
        <v>2</v>
      </c>
      <c r="V101" s="62">
        <f t="shared" si="20"/>
        <v>2.631578947368421</v>
      </c>
      <c r="W101" s="29">
        <f>W102+W103</f>
        <v>2</v>
      </c>
      <c r="X101" s="62">
        <f t="shared" si="21"/>
        <v>2.631578947368421</v>
      </c>
      <c r="Y101" s="29">
        <f>Y102+Y103</f>
        <v>0</v>
      </c>
      <c r="Z101" s="29">
        <f>Z102+Z103</f>
        <v>0</v>
      </c>
      <c r="AA101" s="29">
        <f>AA102+AA103</f>
        <v>0</v>
      </c>
      <c r="AB101" s="29">
        <f>AB102+AB103</f>
        <v>0</v>
      </c>
      <c r="AC101" s="29">
        <f>AC102+AC103</f>
        <v>0</v>
      </c>
      <c r="AD101" s="20"/>
      <c r="AE101" s="20"/>
    </row>
    <row r="102" spans="1:31" ht="24" customHeight="1">
      <c r="A102" s="53" t="s">
        <v>109</v>
      </c>
      <c r="B102" s="42" t="s">
        <v>289</v>
      </c>
      <c r="C102" s="40">
        <v>163.6</v>
      </c>
      <c r="D102" s="12">
        <v>43</v>
      </c>
      <c r="E102" s="12">
        <v>39</v>
      </c>
      <c r="F102" s="38">
        <f t="shared" si="16"/>
        <v>0.23838630806845967</v>
      </c>
      <c r="G102" s="29">
        <v>0</v>
      </c>
      <c r="H102" s="43">
        <f t="shared" si="19"/>
        <v>0</v>
      </c>
      <c r="I102" s="12">
        <v>0</v>
      </c>
      <c r="J102" s="12"/>
      <c r="K102" s="12"/>
      <c r="L102" s="12"/>
      <c r="M102" s="12"/>
      <c r="N102" s="17"/>
      <c r="O102" s="29">
        <f t="shared" si="18"/>
        <v>0</v>
      </c>
      <c r="P102" s="12">
        <v>0</v>
      </c>
      <c r="Q102" s="12">
        <v>0</v>
      </c>
      <c r="R102" s="44">
        <v>0</v>
      </c>
      <c r="S102" s="44">
        <v>0</v>
      </c>
      <c r="T102" s="30">
        <v>0</v>
      </c>
      <c r="U102" s="31">
        <v>1</v>
      </c>
      <c r="V102" s="30">
        <f t="shared" si="20"/>
        <v>2.564102564102564</v>
      </c>
      <c r="W102" s="29">
        <v>1</v>
      </c>
      <c r="X102" s="30">
        <f t="shared" si="21"/>
        <v>2.564102564102564</v>
      </c>
      <c r="Y102" s="44"/>
      <c r="Z102" s="44"/>
      <c r="AA102" s="44"/>
      <c r="AB102" s="44"/>
      <c r="AC102" s="44"/>
      <c r="AD102" s="20"/>
      <c r="AE102" s="20"/>
    </row>
    <row r="103" spans="1:31" ht="24" customHeight="1">
      <c r="A103" s="42" t="s">
        <v>110</v>
      </c>
      <c r="B103" s="42" t="s">
        <v>290</v>
      </c>
      <c r="C103" s="40">
        <v>147.8</v>
      </c>
      <c r="D103" s="12">
        <v>45</v>
      </c>
      <c r="E103" s="12">
        <v>37</v>
      </c>
      <c r="F103" s="38">
        <f t="shared" si="16"/>
        <v>0.25033829499323407</v>
      </c>
      <c r="G103" s="29">
        <v>2</v>
      </c>
      <c r="H103" s="43">
        <f t="shared" si="19"/>
        <v>4.444444444444445</v>
      </c>
      <c r="I103" s="12">
        <v>0</v>
      </c>
      <c r="J103" s="12"/>
      <c r="K103" s="12"/>
      <c r="L103" s="12"/>
      <c r="M103" s="12"/>
      <c r="N103" s="17"/>
      <c r="O103" s="29">
        <f t="shared" si="18"/>
        <v>2</v>
      </c>
      <c r="P103" s="12"/>
      <c r="Q103" s="12">
        <v>0</v>
      </c>
      <c r="R103" s="44">
        <v>1</v>
      </c>
      <c r="S103" s="44">
        <v>1</v>
      </c>
      <c r="T103" s="30">
        <f>O103/G103*100</f>
        <v>100</v>
      </c>
      <c r="U103" s="31">
        <v>1</v>
      </c>
      <c r="V103" s="30">
        <f t="shared" si="20"/>
        <v>2.7027027027027026</v>
      </c>
      <c r="W103" s="29">
        <v>1</v>
      </c>
      <c r="X103" s="30">
        <f t="shared" si="21"/>
        <v>2.7027027027027026</v>
      </c>
      <c r="Y103" s="44"/>
      <c r="Z103" s="44"/>
      <c r="AA103" s="44"/>
      <c r="AB103" s="44"/>
      <c r="AC103" s="44"/>
      <c r="AD103" s="20"/>
      <c r="AE103" s="20"/>
    </row>
    <row r="104" spans="1:31" ht="26.25" customHeight="1">
      <c r="A104" s="69" t="s">
        <v>87</v>
      </c>
      <c r="B104" s="69" t="s">
        <v>16</v>
      </c>
      <c r="C104" s="70"/>
      <c r="D104" s="29">
        <f>D105+D106+D107+D108+D109</f>
        <v>513</v>
      </c>
      <c r="E104" s="29">
        <f>E105+E106+E107+E108+E109</f>
        <v>655</v>
      </c>
      <c r="F104" s="61"/>
      <c r="G104" s="29">
        <f>G105+G106+G107+G108+G109</f>
        <v>36</v>
      </c>
      <c r="H104" s="62">
        <f t="shared" si="19"/>
        <v>7.017543859649122</v>
      </c>
      <c r="I104" s="29">
        <v>0</v>
      </c>
      <c r="J104" s="29">
        <f>J105+J106+J107</f>
        <v>0</v>
      </c>
      <c r="K104" s="29">
        <v>0</v>
      </c>
      <c r="L104" s="29">
        <f>L105+L106+L107</f>
        <v>0</v>
      </c>
      <c r="M104" s="29">
        <f>M105+M106+M107+M108+M109</f>
        <v>2</v>
      </c>
      <c r="N104" s="45"/>
      <c r="O104" s="29">
        <f>O105+O106+O107+O108+O109</f>
        <v>32</v>
      </c>
      <c r="P104" s="29">
        <f>P105+P106+P107</f>
        <v>2</v>
      </c>
      <c r="Q104" s="29">
        <f>Q105+Q106+Q107</f>
        <v>0</v>
      </c>
      <c r="R104" s="29">
        <f>R105+R106+R107</f>
        <v>16</v>
      </c>
      <c r="S104" s="29">
        <f>S105+S106+S107+S108+S109</f>
        <v>13</v>
      </c>
      <c r="T104" s="62">
        <f t="shared" si="17"/>
        <v>88.88888888888889</v>
      </c>
      <c r="U104" s="29">
        <f>U105+U106+U107+U108+U109</f>
        <v>60</v>
      </c>
      <c r="V104" s="62">
        <f t="shared" si="20"/>
        <v>9.16030534351145</v>
      </c>
      <c r="W104" s="29">
        <f>W105+W106+W107+W108+W109</f>
        <v>60</v>
      </c>
      <c r="X104" s="62">
        <f t="shared" si="21"/>
        <v>9.16030534351145</v>
      </c>
      <c r="Y104" s="29">
        <f>Y105+Y106+Y107+Y108+Y109</f>
        <v>0</v>
      </c>
      <c r="Z104" s="29">
        <f>Z105+Z106+Z107+Z108+Z109</f>
        <v>0</v>
      </c>
      <c r="AA104" s="29">
        <f>AA105+AA106+AA107+AA108+AA109</f>
        <v>0</v>
      </c>
      <c r="AB104" s="29">
        <f>AB105+AB106+AB107+AB108+AB109</f>
        <v>0</v>
      </c>
      <c r="AC104" s="29">
        <f>AC105+AC106+AC107+AC108+AC109</f>
        <v>1</v>
      </c>
      <c r="AD104" s="20"/>
      <c r="AE104" s="20"/>
    </row>
    <row r="105" spans="1:31" ht="24" customHeight="1">
      <c r="A105" s="42" t="s">
        <v>88</v>
      </c>
      <c r="B105" s="28" t="s">
        <v>142</v>
      </c>
      <c r="C105" s="40">
        <v>77.28</v>
      </c>
      <c r="D105" s="13">
        <v>174</v>
      </c>
      <c r="E105" s="13">
        <v>199</v>
      </c>
      <c r="F105" s="38">
        <f t="shared" si="16"/>
        <v>2.5750517598343685</v>
      </c>
      <c r="G105" s="29">
        <v>13</v>
      </c>
      <c r="H105" s="43">
        <f t="shared" si="19"/>
        <v>7.471264367816093</v>
      </c>
      <c r="I105" s="12">
        <v>0</v>
      </c>
      <c r="J105" s="13"/>
      <c r="K105" s="12"/>
      <c r="L105" s="13"/>
      <c r="M105" s="13"/>
      <c r="N105" s="45"/>
      <c r="O105" s="29">
        <f t="shared" si="18"/>
        <v>13</v>
      </c>
      <c r="P105" s="12">
        <v>2</v>
      </c>
      <c r="Q105" s="12">
        <v>0</v>
      </c>
      <c r="R105" s="44">
        <v>7</v>
      </c>
      <c r="S105" s="44">
        <v>4</v>
      </c>
      <c r="T105" s="30">
        <f t="shared" si="17"/>
        <v>100</v>
      </c>
      <c r="U105" s="31">
        <v>15</v>
      </c>
      <c r="V105" s="30">
        <f t="shared" si="20"/>
        <v>7.537688442211055</v>
      </c>
      <c r="W105" s="29">
        <v>15</v>
      </c>
      <c r="X105" s="30">
        <f t="shared" si="21"/>
        <v>7.537688442211055</v>
      </c>
      <c r="Y105" s="44">
        <v>0</v>
      </c>
      <c r="Z105" s="44"/>
      <c r="AA105" s="44"/>
      <c r="AB105" s="44"/>
      <c r="AC105" s="44"/>
      <c r="AD105" s="20"/>
      <c r="AE105" s="20"/>
    </row>
    <row r="106" spans="1:31" ht="24" customHeight="1">
      <c r="A106" s="42" t="s">
        <v>89</v>
      </c>
      <c r="B106" s="42" t="s">
        <v>177</v>
      </c>
      <c r="C106" s="40">
        <v>49.67</v>
      </c>
      <c r="D106" s="12">
        <v>137</v>
      </c>
      <c r="E106" s="12">
        <v>259</v>
      </c>
      <c r="F106" s="38">
        <f t="shared" si="16"/>
        <v>5.214415139923495</v>
      </c>
      <c r="G106" s="29">
        <v>10</v>
      </c>
      <c r="H106" s="43">
        <f t="shared" si="19"/>
        <v>7.2992700729927</v>
      </c>
      <c r="I106" s="12">
        <v>0</v>
      </c>
      <c r="J106" s="12"/>
      <c r="K106" s="12"/>
      <c r="L106" s="12"/>
      <c r="M106" s="12"/>
      <c r="N106" s="45"/>
      <c r="O106" s="29">
        <f t="shared" si="18"/>
        <v>6</v>
      </c>
      <c r="P106" s="12">
        <v>0</v>
      </c>
      <c r="Q106" s="12">
        <v>0</v>
      </c>
      <c r="R106" s="44">
        <v>4</v>
      </c>
      <c r="S106" s="44">
        <v>2</v>
      </c>
      <c r="T106" s="30">
        <f t="shared" si="17"/>
        <v>60</v>
      </c>
      <c r="U106" s="31">
        <v>31</v>
      </c>
      <c r="V106" s="30">
        <f t="shared" si="20"/>
        <v>11.96911196911197</v>
      </c>
      <c r="W106" s="29">
        <v>31</v>
      </c>
      <c r="X106" s="30">
        <f t="shared" si="21"/>
        <v>11.96911196911197</v>
      </c>
      <c r="Y106" s="44">
        <v>0</v>
      </c>
      <c r="Z106" s="44"/>
      <c r="AA106" s="44"/>
      <c r="AB106" s="44"/>
      <c r="AC106" s="44"/>
      <c r="AD106" s="20"/>
      <c r="AE106" s="20"/>
    </row>
    <row r="107" spans="1:31" ht="22.5" customHeight="1">
      <c r="A107" s="42" t="s">
        <v>234</v>
      </c>
      <c r="B107" s="42" t="s">
        <v>143</v>
      </c>
      <c r="C107" s="40">
        <v>93.54</v>
      </c>
      <c r="D107" s="12">
        <v>128</v>
      </c>
      <c r="E107" s="12">
        <v>166</v>
      </c>
      <c r="F107" s="38">
        <f t="shared" si="16"/>
        <v>1.7746418644430189</v>
      </c>
      <c r="G107" s="29">
        <v>10</v>
      </c>
      <c r="H107" s="43">
        <f t="shared" si="19"/>
        <v>7.8125</v>
      </c>
      <c r="I107" s="12">
        <v>0</v>
      </c>
      <c r="J107" s="12"/>
      <c r="K107" s="12"/>
      <c r="L107" s="12"/>
      <c r="M107" s="12"/>
      <c r="N107" s="45"/>
      <c r="O107" s="29">
        <f t="shared" si="18"/>
        <v>10</v>
      </c>
      <c r="P107" s="12"/>
      <c r="Q107" s="12">
        <v>0</v>
      </c>
      <c r="R107" s="44">
        <v>5</v>
      </c>
      <c r="S107" s="44">
        <v>5</v>
      </c>
      <c r="T107" s="30">
        <f t="shared" si="17"/>
        <v>100</v>
      </c>
      <c r="U107" s="31">
        <v>13</v>
      </c>
      <c r="V107" s="30">
        <f t="shared" si="20"/>
        <v>7.83132530120482</v>
      </c>
      <c r="W107" s="29">
        <v>13</v>
      </c>
      <c r="X107" s="30">
        <f t="shared" si="21"/>
        <v>7.83132530120482</v>
      </c>
      <c r="Y107" s="44">
        <v>0</v>
      </c>
      <c r="Z107" s="44"/>
      <c r="AA107" s="44"/>
      <c r="AB107" s="44"/>
      <c r="AC107" s="44"/>
      <c r="AD107" s="20"/>
      <c r="AE107" s="20"/>
    </row>
    <row r="108" spans="1:31" ht="33" customHeight="1">
      <c r="A108" s="42" t="s">
        <v>235</v>
      </c>
      <c r="B108" s="28" t="s">
        <v>217</v>
      </c>
      <c r="C108" s="40">
        <v>23.65</v>
      </c>
      <c r="D108" s="12">
        <v>35</v>
      </c>
      <c r="E108" s="12">
        <v>0</v>
      </c>
      <c r="F108" s="38">
        <f t="shared" si="16"/>
        <v>0</v>
      </c>
      <c r="G108" s="29">
        <v>2</v>
      </c>
      <c r="H108" s="43">
        <v>0</v>
      </c>
      <c r="I108" s="12">
        <v>0</v>
      </c>
      <c r="J108" s="12">
        <v>0</v>
      </c>
      <c r="K108" s="12">
        <v>0</v>
      </c>
      <c r="L108" s="12">
        <v>1</v>
      </c>
      <c r="M108" s="12">
        <v>1</v>
      </c>
      <c r="N108" s="45"/>
      <c r="O108" s="29">
        <f t="shared" si="18"/>
        <v>2</v>
      </c>
      <c r="P108" s="12"/>
      <c r="Q108" s="12">
        <v>0</v>
      </c>
      <c r="R108" s="44">
        <v>1</v>
      </c>
      <c r="S108" s="13">
        <v>1</v>
      </c>
      <c r="T108" s="30">
        <f t="shared" si="17"/>
        <v>100</v>
      </c>
      <c r="U108" s="31">
        <v>0</v>
      </c>
      <c r="V108" s="30">
        <v>0</v>
      </c>
      <c r="W108" s="29">
        <v>0</v>
      </c>
      <c r="X108" s="30">
        <v>0</v>
      </c>
      <c r="Y108" s="44">
        <v>0</v>
      </c>
      <c r="Z108" s="44">
        <v>0</v>
      </c>
      <c r="AA108" s="44">
        <v>0</v>
      </c>
      <c r="AB108" s="44"/>
      <c r="AC108" s="44"/>
      <c r="AD108" s="20"/>
      <c r="AE108" s="20"/>
    </row>
    <row r="109" spans="1:31" ht="30" customHeight="1">
      <c r="A109" s="42" t="s">
        <v>236</v>
      </c>
      <c r="B109" s="28" t="s">
        <v>218</v>
      </c>
      <c r="C109" s="40">
        <v>42.68</v>
      </c>
      <c r="D109" s="12">
        <v>39</v>
      </c>
      <c r="E109" s="12">
        <v>31</v>
      </c>
      <c r="F109" s="38">
        <f t="shared" si="16"/>
        <v>0.7263355201499532</v>
      </c>
      <c r="G109" s="29">
        <v>1</v>
      </c>
      <c r="H109" s="43">
        <f>G109/D109*100</f>
        <v>2.564102564102564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45"/>
      <c r="O109" s="29">
        <f t="shared" si="18"/>
        <v>1</v>
      </c>
      <c r="P109" s="12">
        <v>0</v>
      </c>
      <c r="Q109" s="12">
        <v>0</v>
      </c>
      <c r="R109" s="44">
        <v>0</v>
      </c>
      <c r="S109" s="44">
        <v>1</v>
      </c>
      <c r="T109" s="30">
        <f t="shared" si="17"/>
        <v>100</v>
      </c>
      <c r="U109" s="31">
        <v>1</v>
      </c>
      <c r="V109" s="30">
        <f>U109/E109*100</f>
        <v>3.225806451612903</v>
      </c>
      <c r="W109" s="29">
        <v>1</v>
      </c>
      <c r="X109" s="30">
        <f>W109/E109*100</f>
        <v>3.225806451612903</v>
      </c>
      <c r="Y109" s="44">
        <v>0</v>
      </c>
      <c r="Z109" s="44">
        <v>0</v>
      </c>
      <c r="AA109" s="44">
        <v>0</v>
      </c>
      <c r="AB109" s="44">
        <v>0</v>
      </c>
      <c r="AC109" s="44">
        <v>1</v>
      </c>
      <c r="AD109" s="20"/>
      <c r="AE109" s="20"/>
    </row>
    <row r="110" spans="1:31" ht="26.25" customHeight="1">
      <c r="A110" s="69" t="s">
        <v>90</v>
      </c>
      <c r="B110" s="69" t="s">
        <v>17</v>
      </c>
      <c r="C110" s="70"/>
      <c r="D110" s="29">
        <f>D111+D112+D113</f>
        <v>94</v>
      </c>
      <c r="E110" s="29">
        <f>E111+E112+E113</f>
        <v>180</v>
      </c>
      <c r="F110" s="61"/>
      <c r="G110" s="29">
        <f>G111+G112+G113</f>
        <v>4</v>
      </c>
      <c r="H110" s="62">
        <f>G110/D110*100</f>
        <v>4.25531914893617</v>
      </c>
      <c r="I110" s="29">
        <v>0</v>
      </c>
      <c r="J110" s="29">
        <f>J111+J112</f>
        <v>0</v>
      </c>
      <c r="K110" s="29">
        <v>0</v>
      </c>
      <c r="L110" s="29">
        <f>L111+L112</f>
        <v>0</v>
      </c>
      <c r="M110" s="29">
        <f>M111+M112</f>
        <v>0</v>
      </c>
      <c r="N110" s="45"/>
      <c r="O110" s="29">
        <f t="shared" si="18"/>
        <v>3</v>
      </c>
      <c r="P110" s="29">
        <f>P111+P112</f>
        <v>0</v>
      </c>
      <c r="Q110" s="29">
        <f>Q111+Q112</f>
        <v>0</v>
      </c>
      <c r="R110" s="29">
        <f>R111+R112</f>
        <v>2</v>
      </c>
      <c r="S110" s="29">
        <f>S111+S112</f>
        <v>1</v>
      </c>
      <c r="T110" s="62">
        <v>0</v>
      </c>
      <c r="U110" s="31">
        <f>U111+U112+U113</f>
        <v>11</v>
      </c>
      <c r="V110" s="62">
        <v>0</v>
      </c>
      <c r="W110" s="29">
        <f>W111+W112+W113</f>
        <v>11</v>
      </c>
      <c r="X110" s="62">
        <f>W110/E110*100</f>
        <v>6.111111111111111</v>
      </c>
      <c r="Y110" s="29">
        <f>Y111+Y112</f>
        <v>0</v>
      </c>
      <c r="Z110" s="29">
        <f>Z111+Z112</f>
        <v>0</v>
      </c>
      <c r="AA110" s="29">
        <f>AA111+AA112</f>
        <v>0</v>
      </c>
      <c r="AB110" s="29">
        <f>AB111+AB112</f>
        <v>0</v>
      </c>
      <c r="AC110" s="29">
        <f>AC111+AC112</f>
        <v>0</v>
      </c>
      <c r="AD110" s="20"/>
      <c r="AE110" s="20"/>
    </row>
    <row r="111" spans="1:31" ht="24.75" customHeight="1">
      <c r="A111" s="42" t="s">
        <v>91</v>
      </c>
      <c r="B111" s="42" t="s">
        <v>195</v>
      </c>
      <c r="C111" s="40">
        <v>103.2</v>
      </c>
      <c r="D111" s="12">
        <v>31</v>
      </c>
      <c r="E111" s="12">
        <v>68</v>
      </c>
      <c r="F111" s="38">
        <f t="shared" si="16"/>
        <v>0.6589147286821705</v>
      </c>
      <c r="G111" s="29">
        <v>1</v>
      </c>
      <c r="H111" s="43">
        <v>0</v>
      </c>
      <c r="I111" s="12">
        <v>0</v>
      </c>
      <c r="J111" s="12"/>
      <c r="K111" s="12"/>
      <c r="L111" s="12"/>
      <c r="M111" s="12"/>
      <c r="N111" s="45"/>
      <c r="O111" s="29">
        <f t="shared" si="18"/>
        <v>1</v>
      </c>
      <c r="P111" s="12">
        <v>0</v>
      </c>
      <c r="Q111" s="12">
        <v>0</v>
      </c>
      <c r="R111" s="44">
        <v>0</v>
      </c>
      <c r="S111" s="44">
        <v>1</v>
      </c>
      <c r="T111" s="30">
        <f t="shared" si="17"/>
        <v>100</v>
      </c>
      <c r="U111" s="31">
        <v>3</v>
      </c>
      <c r="V111" s="30">
        <f>U111/E111*100</f>
        <v>4.411764705882353</v>
      </c>
      <c r="W111" s="29">
        <v>3</v>
      </c>
      <c r="X111" s="30">
        <f>W111/E111*100</f>
        <v>4.411764705882353</v>
      </c>
      <c r="Y111" s="44">
        <v>0</v>
      </c>
      <c r="Z111" s="44"/>
      <c r="AA111" s="44"/>
      <c r="AB111" s="44"/>
      <c r="AC111" s="44"/>
      <c r="AD111" s="20"/>
      <c r="AE111" s="20"/>
    </row>
    <row r="112" spans="1:31" ht="21.75" customHeight="1">
      <c r="A112" s="42" t="s">
        <v>92</v>
      </c>
      <c r="B112" s="28" t="s">
        <v>291</v>
      </c>
      <c r="C112" s="40">
        <v>91.771</v>
      </c>
      <c r="D112" s="12">
        <v>63</v>
      </c>
      <c r="E112" s="12">
        <v>112</v>
      </c>
      <c r="F112" s="38">
        <f t="shared" si="16"/>
        <v>1.2204291115929868</v>
      </c>
      <c r="G112" s="29">
        <v>3</v>
      </c>
      <c r="H112" s="43">
        <f>G112/D112*100</f>
        <v>4.761904761904762</v>
      </c>
      <c r="I112" s="12">
        <v>0</v>
      </c>
      <c r="J112" s="12"/>
      <c r="K112" s="12"/>
      <c r="L112" s="12"/>
      <c r="M112" s="12"/>
      <c r="N112" s="45"/>
      <c r="O112" s="29">
        <f t="shared" si="18"/>
        <v>2</v>
      </c>
      <c r="P112" s="12">
        <v>0</v>
      </c>
      <c r="Q112" s="12">
        <v>0</v>
      </c>
      <c r="R112" s="44">
        <v>2</v>
      </c>
      <c r="S112" s="44">
        <v>0</v>
      </c>
      <c r="T112" s="30">
        <f>O112/G112*100</f>
        <v>66.66666666666666</v>
      </c>
      <c r="U112" s="31">
        <v>8</v>
      </c>
      <c r="V112" s="30">
        <f>U112/E112*100</f>
        <v>7.142857142857142</v>
      </c>
      <c r="W112" s="29">
        <v>8</v>
      </c>
      <c r="X112" s="30">
        <f>W112/E112*100</f>
        <v>7.142857142857142</v>
      </c>
      <c r="Y112" s="44">
        <v>0</v>
      </c>
      <c r="Z112" s="44"/>
      <c r="AA112" s="44"/>
      <c r="AB112" s="44"/>
      <c r="AC112" s="44"/>
      <c r="AD112" s="20"/>
      <c r="AE112" s="20"/>
    </row>
    <row r="113" spans="1:31" ht="30" customHeight="1">
      <c r="A113" s="42" t="s">
        <v>119</v>
      </c>
      <c r="B113" s="28" t="s">
        <v>220</v>
      </c>
      <c r="C113" s="40">
        <v>34.25</v>
      </c>
      <c r="D113" s="55">
        <v>0</v>
      </c>
      <c r="E113" s="55">
        <v>0</v>
      </c>
      <c r="F113" s="38">
        <f t="shared" si="16"/>
        <v>0</v>
      </c>
      <c r="G113" s="29">
        <f>I113+J113+K113+L113+M113</f>
        <v>0</v>
      </c>
      <c r="H113" s="43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45"/>
      <c r="O113" s="29">
        <f t="shared" si="18"/>
        <v>0</v>
      </c>
      <c r="P113" s="12">
        <v>0</v>
      </c>
      <c r="Q113" s="12">
        <v>0</v>
      </c>
      <c r="R113" s="44">
        <v>0</v>
      </c>
      <c r="S113" s="44">
        <v>0</v>
      </c>
      <c r="T113" s="30">
        <v>0</v>
      </c>
      <c r="U113" s="31">
        <v>0</v>
      </c>
      <c r="V113" s="30">
        <v>0</v>
      </c>
      <c r="W113" s="29">
        <v>0</v>
      </c>
      <c r="X113" s="30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20"/>
      <c r="AE113" s="20"/>
    </row>
    <row r="114" spans="1:31" ht="34.5" customHeight="1">
      <c r="A114" s="58" t="s">
        <v>312</v>
      </c>
      <c r="B114" s="59" t="s">
        <v>308</v>
      </c>
      <c r="C114" s="60">
        <f>C115+C116+C117</f>
        <v>338.257</v>
      </c>
      <c r="D114" s="60"/>
      <c r="E114" s="60">
        <f>E115+E116+E117</f>
        <v>5</v>
      </c>
      <c r="F114" s="61"/>
      <c r="G114" s="60">
        <f>G115+G116+G117</f>
        <v>0</v>
      </c>
      <c r="H114" s="60">
        <f aca="true" t="shared" si="22" ref="H114:T114">H115+H116+H117</f>
        <v>0</v>
      </c>
      <c r="I114" s="60">
        <f t="shared" si="22"/>
        <v>0</v>
      </c>
      <c r="J114" s="60">
        <f t="shared" si="22"/>
        <v>0</v>
      </c>
      <c r="K114" s="60">
        <f t="shared" si="22"/>
        <v>0</v>
      </c>
      <c r="L114" s="60">
        <f t="shared" si="22"/>
        <v>0</v>
      </c>
      <c r="M114" s="60">
        <f t="shared" si="22"/>
        <v>0</v>
      </c>
      <c r="N114" s="60">
        <f t="shared" si="22"/>
        <v>0</v>
      </c>
      <c r="O114" s="60">
        <f t="shared" si="22"/>
        <v>0</v>
      </c>
      <c r="P114" s="60">
        <f t="shared" si="22"/>
        <v>0</v>
      </c>
      <c r="Q114" s="60">
        <f t="shared" si="22"/>
        <v>0</v>
      </c>
      <c r="R114" s="60">
        <f t="shared" si="22"/>
        <v>0</v>
      </c>
      <c r="S114" s="60">
        <f t="shared" si="22"/>
        <v>0</v>
      </c>
      <c r="T114" s="60">
        <f t="shared" si="22"/>
        <v>0</v>
      </c>
      <c r="U114" s="60">
        <f>U115+U116+U117</f>
        <v>0</v>
      </c>
      <c r="V114" s="62"/>
      <c r="W114" s="60">
        <f>W115+W116+W117</f>
        <v>0</v>
      </c>
      <c r="X114" s="62"/>
      <c r="Y114" s="29"/>
      <c r="Z114" s="29"/>
      <c r="AA114" s="29"/>
      <c r="AB114" s="29"/>
      <c r="AC114" s="29"/>
      <c r="AD114" s="20"/>
      <c r="AE114" s="20"/>
    </row>
    <row r="115" spans="1:31" ht="21.75" customHeight="1">
      <c r="A115" s="49" t="s">
        <v>93</v>
      </c>
      <c r="B115" s="56" t="s">
        <v>309</v>
      </c>
      <c r="C115" s="57">
        <v>154.282</v>
      </c>
      <c r="D115" s="55">
        <v>0</v>
      </c>
      <c r="E115" s="55">
        <v>0</v>
      </c>
      <c r="F115" s="38">
        <v>0</v>
      </c>
      <c r="G115" s="29">
        <v>0</v>
      </c>
      <c r="H115" s="43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45"/>
      <c r="O115" s="29">
        <v>0</v>
      </c>
      <c r="P115" s="12">
        <v>0</v>
      </c>
      <c r="Q115" s="12">
        <v>0</v>
      </c>
      <c r="R115" s="44">
        <v>0</v>
      </c>
      <c r="S115" s="44">
        <v>0</v>
      </c>
      <c r="T115" s="30">
        <v>0</v>
      </c>
      <c r="U115" s="31">
        <v>0</v>
      </c>
      <c r="V115" s="30">
        <v>0</v>
      </c>
      <c r="W115" s="29">
        <v>0</v>
      </c>
      <c r="X115" s="30">
        <v>0</v>
      </c>
      <c r="Y115" s="44"/>
      <c r="Z115" s="44"/>
      <c r="AA115" s="44"/>
      <c r="AB115" s="44"/>
      <c r="AC115" s="44"/>
      <c r="AD115" s="20"/>
      <c r="AE115" s="20"/>
    </row>
    <row r="116" spans="1:31" ht="24.75" customHeight="1">
      <c r="A116" s="49" t="s">
        <v>94</v>
      </c>
      <c r="B116" s="56" t="s">
        <v>310</v>
      </c>
      <c r="C116" s="57">
        <v>121.499</v>
      </c>
      <c r="D116" s="55">
        <v>0</v>
      </c>
      <c r="E116" s="55">
        <v>5</v>
      </c>
      <c r="F116" s="38">
        <f>E116/C116</f>
        <v>0.04115260207902946</v>
      </c>
      <c r="G116" s="29">
        <v>0</v>
      </c>
      <c r="H116" s="43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45"/>
      <c r="O116" s="29">
        <v>0</v>
      </c>
      <c r="P116" s="12">
        <v>0</v>
      </c>
      <c r="Q116" s="12">
        <v>0</v>
      </c>
      <c r="R116" s="44">
        <v>0</v>
      </c>
      <c r="S116" s="44">
        <v>0</v>
      </c>
      <c r="T116" s="30">
        <v>0</v>
      </c>
      <c r="U116" s="31">
        <v>0</v>
      </c>
      <c r="V116" s="30">
        <v>0</v>
      </c>
      <c r="W116" s="29">
        <v>0</v>
      </c>
      <c r="X116" s="30">
        <v>0</v>
      </c>
      <c r="Y116" s="44"/>
      <c r="Z116" s="44"/>
      <c r="AA116" s="44"/>
      <c r="AB116" s="44"/>
      <c r="AC116" s="44"/>
      <c r="AD116" s="20"/>
      <c r="AE116" s="20"/>
    </row>
    <row r="117" spans="1:31" ht="34.5" customHeight="1">
      <c r="A117" s="49" t="s">
        <v>219</v>
      </c>
      <c r="B117" s="56" t="s">
        <v>311</v>
      </c>
      <c r="C117" s="57">
        <v>62.476</v>
      </c>
      <c r="D117" s="55">
        <v>0</v>
      </c>
      <c r="E117" s="55">
        <v>0</v>
      </c>
      <c r="F117" s="38">
        <v>0</v>
      </c>
      <c r="G117" s="29">
        <v>0</v>
      </c>
      <c r="H117" s="43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45"/>
      <c r="O117" s="29">
        <v>0</v>
      </c>
      <c r="P117" s="12">
        <v>0</v>
      </c>
      <c r="Q117" s="12">
        <v>0</v>
      </c>
      <c r="R117" s="44">
        <v>0</v>
      </c>
      <c r="S117" s="44">
        <v>0</v>
      </c>
      <c r="T117" s="30">
        <v>0</v>
      </c>
      <c r="U117" s="31">
        <v>0</v>
      </c>
      <c r="V117" s="30">
        <v>0</v>
      </c>
      <c r="W117" s="29">
        <v>0</v>
      </c>
      <c r="X117" s="30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20"/>
      <c r="AE117" s="20"/>
    </row>
    <row r="118" spans="1:31" ht="22.5" customHeight="1">
      <c r="A118" s="58" t="s">
        <v>95</v>
      </c>
      <c r="B118" s="59" t="s">
        <v>242</v>
      </c>
      <c r="C118" s="141"/>
      <c r="D118" s="29">
        <f>D119+D120+D121+D122+D123+D124</f>
        <v>686</v>
      </c>
      <c r="E118" s="29">
        <f>E119+E120+E121+E122+E123+E124</f>
        <v>1072</v>
      </c>
      <c r="F118" s="61"/>
      <c r="G118" s="29">
        <f>G119+G120+G121+G122+G123+G124</f>
        <v>59</v>
      </c>
      <c r="H118" s="62">
        <f>G118/D118*100</f>
        <v>8.60058309037901</v>
      </c>
      <c r="I118" s="29">
        <v>0</v>
      </c>
      <c r="J118" s="29">
        <f>J119+J120+J121+J122+J123+J124</f>
        <v>0</v>
      </c>
      <c r="K118" s="29">
        <v>0</v>
      </c>
      <c r="L118" s="29">
        <f>L119+L120+L121+L122+L123+L124</f>
        <v>0</v>
      </c>
      <c r="M118" s="29">
        <f>M119+M120+M121+M122+M123+M124</f>
        <v>0</v>
      </c>
      <c r="N118" s="45"/>
      <c r="O118" s="29">
        <f t="shared" si="18"/>
        <v>57</v>
      </c>
      <c r="P118" s="29">
        <f>P119+P120+P121+P122+P123+P124</f>
        <v>0</v>
      </c>
      <c r="Q118" s="29">
        <f>Q119+Q120+Q121+Q122+Q123+Q124</f>
        <v>0</v>
      </c>
      <c r="R118" s="29">
        <f>R119+R120+R121+R122+R123+R124</f>
        <v>40</v>
      </c>
      <c r="S118" s="29">
        <f>S119+S120+S121+S122+S123+S124</f>
        <v>17</v>
      </c>
      <c r="T118" s="62">
        <f t="shared" si="17"/>
        <v>96.61016949152543</v>
      </c>
      <c r="U118" s="31">
        <f>U119+U120+U121+U122+U123+U124</f>
        <v>123</v>
      </c>
      <c r="V118" s="62">
        <f>U118/E118*100</f>
        <v>11.473880597014926</v>
      </c>
      <c r="W118" s="29">
        <f>W119+W120+W121+W122+W123+W124</f>
        <v>109</v>
      </c>
      <c r="X118" s="62">
        <f>W118/E118*100</f>
        <v>10.167910447761194</v>
      </c>
      <c r="Y118" s="29">
        <f>Y119+Y120+Y121+Y122+Y123+Y124</f>
        <v>0</v>
      </c>
      <c r="Z118" s="29">
        <f>Z119+Z120+Z121+Z122+Z123+Z124</f>
        <v>0</v>
      </c>
      <c r="AA118" s="29">
        <f>AA119+AA120+AA121+AA122+AA123+AA124</f>
        <v>0</v>
      </c>
      <c r="AB118" s="29">
        <f>AB119+AB120+AB121+AB122+AB123+AB124</f>
        <v>0</v>
      </c>
      <c r="AC118" s="29">
        <f>AC119+AC120+AC121+AC122+AC123+AC124</f>
        <v>0</v>
      </c>
      <c r="AD118" s="20"/>
      <c r="AE118" s="20"/>
    </row>
    <row r="119" spans="1:31" ht="22.5" customHeight="1">
      <c r="A119" s="42" t="s">
        <v>96</v>
      </c>
      <c r="B119" s="42" t="s">
        <v>144</v>
      </c>
      <c r="C119" s="40">
        <v>96.82</v>
      </c>
      <c r="D119" s="12">
        <v>101</v>
      </c>
      <c r="E119" s="12">
        <v>158</v>
      </c>
      <c r="F119" s="38">
        <f t="shared" si="16"/>
        <v>1.631894236727949</v>
      </c>
      <c r="G119" s="29">
        <v>8</v>
      </c>
      <c r="H119" s="43">
        <f>G119/D119*100</f>
        <v>7.920792079207921</v>
      </c>
      <c r="I119" s="12">
        <v>0</v>
      </c>
      <c r="J119" s="12"/>
      <c r="K119" s="12"/>
      <c r="L119" s="12"/>
      <c r="M119" s="12"/>
      <c r="N119" s="45"/>
      <c r="O119" s="29">
        <f t="shared" si="18"/>
        <v>8</v>
      </c>
      <c r="P119" s="13"/>
      <c r="Q119" s="12">
        <v>0</v>
      </c>
      <c r="R119" s="44">
        <v>5</v>
      </c>
      <c r="S119" s="44">
        <v>3</v>
      </c>
      <c r="T119" s="30">
        <f t="shared" si="17"/>
        <v>100</v>
      </c>
      <c r="U119" s="31">
        <v>12</v>
      </c>
      <c r="V119" s="30">
        <f>U119/E119*100</f>
        <v>7.59493670886076</v>
      </c>
      <c r="W119" s="29">
        <v>12</v>
      </c>
      <c r="X119" s="30">
        <f>W119/E119*100</f>
        <v>7.59493670886076</v>
      </c>
      <c r="Y119" s="44">
        <v>0</v>
      </c>
      <c r="Z119" s="44"/>
      <c r="AA119" s="44"/>
      <c r="AB119" s="44"/>
      <c r="AC119" s="44"/>
      <c r="AD119" s="20"/>
      <c r="AE119" s="20"/>
    </row>
    <row r="120" spans="1:31" ht="24" customHeight="1">
      <c r="A120" s="49" t="s">
        <v>97</v>
      </c>
      <c r="B120" s="28" t="s">
        <v>145</v>
      </c>
      <c r="C120" s="40">
        <v>63.01</v>
      </c>
      <c r="D120" s="13">
        <v>320</v>
      </c>
      <c r="E120" s="13">
        <v>370</v>
      </c>
      <c r="F120" s="38">
        <f t="shared" si="16"/>
        <v>5.872083796222822</v>
      </c>
      <c r="G120" s="29">
        <v>38</v>
      </c>
      <c r="H120" s="43">
        <f>G120/D120*100</f>
        <v>11.875</v>
      </c>
      <c r="I120" s="12">
        <v>0</v>
      </c>
      <c r="J120" s="13"/>
      <c r="K120" s="12"/>
      <c r="L120" s="13"/>
      <c r="M120" s="13"/>
      <c r="N120" s="45"/>
      <c r="O120" s="29">
        <f t="shared" si="18"/>
        <v>36</v>
      </c>
      <c r="P120" s="12"/>
      <c r="Q120" s="12">
        <v>0</v>
      </c>
      <c r="R120" s="44">
        <v>26</v>
      </c>
      <c r="S120" s="44">
        <v>10</v>
      </c>
      <c r="T120" s="30">
        <f t="shared" si="17"/>
        <v>94.73684210526315</v>
      </c>
      <c r="U120" s="31">
        <v>44</v>
      </c>
      <c r="V120" s="30">
        <f>U120/E120*100</f>
        <v>11.891891891891893</v>
      </c>
      <c r="W120" s="29">
        <v>44</v>
      </c>
      <c r="X120" s="30">
        <f>W120/E120*100</f>
        <v>11.891891891891893</v>
      </c>
      <c r="Y120" s="44">
        <v>0</v>
      </c>
      <c r="Z120" s="44"/>
      <c r="AA120" s="44"/>
      <c r="AB120" s="44"/>
      <c r="AC120" s="44"/>
      <c r="AD120" s="20"/>
      <c r="AE120" s="20"/>
    </row>
    <row r="121" spans="1:31" ht="24" customHeight="1">
      <c r="A121" s="65" t="s">
        <v>221</v>
      </c>
      <c r="B121" s="56" t="s">
        <v>243</v>
      </c>
      <c r="C121" s="57">
        <v>111.033</v>
      </c>
      <c r="D121" s="13">
        <v>163</v>
      </c>
      <c r="E121" s="13">
        <v>446</v>
      </c>
      <c r="F121" s="38">
        <f t="shared" si="16"/>
        <v>4.016823827150486</v>
      </c>
      <c r="G121" s="29">
        <v>13</v>
      </c>
      <c r="H121" s="43">
        <f>G121/D121*100</f>
        <v>7.975460122699387</v>
      </c>
      <c r="I121" s="12">
        <v>0</v>
      </c>
      <c r="J121" s="13"/>
      <c r="K121" s="12"/>
      <c r="L121" s="13"/>
      <c r="M121" s="13"/>
      <c r="N121" s="45"/>
      <c r="O121" s="29">
        <f aca="true" t="shared" si="23" ref="O121:O146">P121+Q121+R121+S121</f>
        <v>13</v>
      </c>
      <c r="P121" s="12"/>
      <c r="Q121" s="12">
        <v>0</v>
      </c>
      <c r="R121" s="44">
        <v>9</v>
      </c>
      <c r="S121" s="44">
        <v>4</v>
      </c>
      <c r="T121" s="30">
        <f>O121/G121*100</f>
        <v>100</v>
      </c>
      <c r="U121" s="31">
        <v>53</v>
      </c>
      <c r="V121" s="30">
        <f>U121/E121*100</f>
        <v>11.883408071748878</v>
      </c>
      <c r="W121" s="29">
        <v>53</v>
      </c>
      <c r="X121" s="30">
        <f>W121/E121*100</f>
        <v>11.883408071748878</v>
      </c>
      <c r="Y121" s="44">
        <v>0</v>
      </c>
      <c r="Z121" s="44"/>
      <c r="AA121" s="44"/>
      <c r="AB121" s="44"/>
      <c r="AC121" s="44"/>
      <c r="AD121" s="20"/>
      <c r="AE121" s="20"/>
    </row>
    <row r="122" spans="1:31" ht="32.25" customHeight="1">
      <c r="A122" s="42" t="s">
        <v>237</v>
      </c>
      <c r="B122" s="28" t="s">
        <v>271</v>
      </c>
      <c r="C122" s="40">
        <v>11.87183</v>
      </c>
      <c r="D122" s="13">
        <v>102</v>
      </c>
      <c r="E122" s="13">
        <v>98</v>
      </c>
      <c r="F122" s="38">
        <f t="shared" si="16"/>
        <v>8.254835185476882</v>
      </c>
      <c r="G122" s="29">
        <f>I122+J122+K122+L122+M122</f>
        <v>0</v>
      </c>
      <c r="H122" s="43">
        <f>G122/D122*100</f>
        <v>0</v>
      </c>
      <c r="I122" s="12">
        <v>0</v>
      </c>
      <c r="J122" s="13">
        <v>0</v>
      </c>
      <c r="K122" s="12">
        <v>0</v>
      </c>
      <c r="L122" s="13">
        <v>0</v>
      </c>
      <c r="M122" s="13">
        <v>0</v>
      </c>
      <c r="N122" s="45"/>
      <c r="O122" s="29">
        <f t="shared" si="23"/>
        <v>0</v>
      </c>
      <c r="P122" s="12">
        <v>0</v>
      </c>
      <c r="Q122" s="12">
        <v>0</v>
      </c>
      <c r="R122" s="44">
        <v>0</v>
      </c>
      <c r="S122" s="44">
        <v>0</v>
      </c>
      <c r="T122" s="30">
        <v>0</v>
      </c>
      <c r="U122" s="31">
        <v>14</v>
      </c>
      <c r="V122" s="30">
        <f>U122/E122*100</f>
        <v>14.285714285714285</v>
      </c>
      <c r="W122" s="29">
        <v>0</v>
      </c>
      <c r="X122" s="30">
        <f>W122/E122*100</f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20"/>
      <c r="AE122" s="20"/>
    </row>
    <row r="123" spans="1:31" ht="30">
      <c r="A123" s="53" t="s">
        <v>313</v>
      </c>
      <c r="B123" s="28" t="s">
        <v>222</v>
      </c>
      <c r="C123" s="40">
        <v>37.35</v>
      </c>
      <c r="D123" s="12">
        <v>0</v>
      </c>
      <c r="E123" s="12">
        <v>0</v>
      </c>
      <c r="F123" s="38">
        <f t="shared" si="16"/>
        <v>0</v>
      </c>
      <c r="G123" s="29">
        <f>I123+J123+K123+L123+M123</f>
        <v>0</v>
      </c>
      <c r="H123" s="43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45"/>
      <c r="O123" s="29">
        <f t="shared" si="23"/>
        <v>0</v>
      </c>
      <c r="P123" s="12">
        <v>0</v>
      </c>
      <c r="Q123" s="12">
        <v>0</v>
      </c>
      <c r="R123" s="44">
        <v>0</v>
      </c>
      <c r="S123" s="44">
        <v>0</v>
      </c>
      <c r="T123" s="30">
        <v>0</v>
      </c>
      <c r="U123" s="31">
        <v>0</v>
      </c>
      <c r="V123" s="30">
        <v>0</v>
      </c>
      <c r="W123" s="29">
        <v>0</v>
      </c>
      <c r="X123" s="30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20"/>
      <c r="AE123" s="20"/>
    </row>
    <row r="124" spans="1:31" ht="33" customHeight="1">
      <c r="A124" s="42" t="s">
        <v>314</v>
      </c>
      <c r="B124" s="28" t="s">
        <v>223</v>
      </c>
      <c r="C124" s="40">
        <v>17.12</v>
      </c>
      <c r="D124" s="12">
        <v>0</v>
      </c>
      <c r="E124" s="12">
        <v>0</v>
      </c>
      <c r="F124" s="38">
        <f t="shared" si="16"/>
        <v>0</v>
      </c>
      <c r="G124" s="29">
        <f>I124+J124+K124+L124+M124</f>
        <v>0</v>
      </c>
      <c r="H124" s="43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45"/>
      <c r="O124" s="29">
        <f t="shared" si="23"/>
        <v>0</v>
      </c>
      <c r="P124" s="12">
        <v>0</v>
      </c>
      <c r="Q124" s="12">
        <v>0</v>
      </c>
      <c r="R124" s="44">
        <v>0</v>
      </c>
      <c r="S124" s="44">
        <v>0</v>
      </c>
      <c r="T124" s="30">
        <v>0</v>
      </c>
      <c r="U124" s="31">
        <v>0</v>
      </c>
      <c r="V124" s="30">
        <v>0</v>
      </c>
      <c r="W124" s="29">
        <v>0</v>
      </c>
      <c r="X124" s="30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20"/>
      <c r="AE124" s="20"/>
    </row>
    <row r="125" spans="1:31" ht="24" customHeight="1">
      <c r="A125" s="69" t="s">
        <v>98</v>
      </c>
      <c r="B125" s="69" t="s">
        <v>18</v>
      </c>
      <c r="C125" s="70"/>
      <c r="D125" s="29">
        <f>D126+D127+D128+D129</f>
        <v>504</v>
      </c>
      <c r="E125" s="29">
        <f>E126+E127+E128+E129</f>
        <v>522</v>
      </c>
      <c r="F125" s="61"/>
      <c r="G125" s="29">
        <f>G126+G127+G128+G129</f>
        <v>50</v>
      </c>
      <c r="H125" s="62">
        <f>G125/D125*100</f>
        <v>9.920634920634921</v>
      </c>
      <c r="I125" s="29">
        <v>0</v>
      </c>
      <c r="J125" s="29">
        <f>J126+J127+J128+J129</f>
        <v>0</v>
      </c>
      <c r="K125" s="29">
        <v>0</v>
      </c>
      <c r="L125" s="29">
        <f>L126+L127+L128+L129</f>
        <v>0</v>
      </c>
      <c r="M125" s="29">
        <f>M126+M127+M128+M129</f>
        <v>0</v>
      </c>
      <c r="N125" s="45"/>
      <c r="O125" s="29">
        <f t="shared" si="23"/>
        <v>50</v>
      </c>
      <c r="P125" s="29">
        <f>P126+P127+P128+P129</f>
        <v>0</v>
      </c>
      <c r="Q125" s="29">
        <f>Q126+Q127+Q128+Q129</f>
        <v>0</v>
      </c>
      <c r="R125" s="29">
        <f>R126+R127+R128+R129</f>
        <v>30</v>
      </c>
      <c r="S125" s="29">
        <f>S126+S127+S128+S129</f>
        <v>20</v>
      </c>
      <c r="T125" s="62">
        <f t="shared" si="17"/>
        <v>100</v>
      </c>
      <c r="U125" s="31">
        <f>U126+U127+U128+U129</f>
        <v>49</v>
      </c>
      <c r="V125" s="62">
        <f>U125/E125*100</f>
        <v>9.386973180076629</v>
      </c>
      <c r="W125" s="29">
        <f>W126+W127+W128+W129</f>
        <v>49</v>
      </c>
      <c r="X125" s="62">
        <f>W125/E125*100</f>
        <v>9.386973180076629</v>
      </c>
      <c r="Y125" s="29">
        <f>Y126+Y127+Y128+Y129</f>
        <v>0</v>
      </c>
      <c r="Z125" s="29">
        <f>Z126+Z127+Z128+Z129</f>
        <v>0</v>
      </c>
      <c r="AA125" s="29">
        <f>AA126+AA127+AA128+AA129</f>
        <v>0</v>
      </c>
      <c r="AB125" s="29">
        <f>AB126+AB127+AB128+AB129</f>
        <v>0</v>
      </c>
      <c r="AC125" s="29">
        <f>AC126+AC127+AC128+AC129</f>
        <v>0</v>
      </c>
      <c r="AD125" s="20"/>
      <c r="AE125" s="20"/>
    </row>
    <row r="126" spans="1:31" ht="21.75" customHeight="1">
      <c r="A126" s="42" t="s">
        <v>120</v>
      </c>
      <c r="B126" s="42" t="s">
        <v>178</v>
      </c>
      <c r="C126" s="40">
        <v>83.74</v>
      </c>
      <c r="D126" s="12">
        <v>161</v>
      </c>
      <c r="E126" s="12">
        <v>184</v>
      </c>
      <c r="F126" s="38">
        <f t="shared" si="16"/>
        <v>2.1972772868402197</v>
      </c>
      <c r="G126" s="29">
        <v>12</v>
      </c>
      <c r="H126" s="43">
        <f>G126/D126*100</f>
        <v>7.453416149068323</v>
      </c>
      <c r="I126" s="12">
        <v>0</v>
      </c>
      <c r="J126" s="12"/>
      <c r="K126" s="12"/>
      <c r="L126" s="12"/>
      <c r="M126" s="12"/>
      <c r="N126" s="45"/>
      <c r="O126" s="29">
        <f t="shared" si="23"/>
        <v>12</v>
      </c>
      <c r="P126" s="12"/>
      <c r="Q126" s="12">
        <v>0</v>
      </c>
      <c r="R126" s="44">
        <v>6</v>
      </c>
      <c r="S126" s="44">
        <v>6</v>
      </c>
      <c r="T126" s="30">
        <f t="shared" si="17"/>
        <v>100</v>
      </c>
      <c r="U126" s="31">
        <v>14</v>
      </c>
      <c r="V126" s="30">
        <f>U126/E126*100</f>
        <v>7.608695652173914</v>
      </c>
      <c r="W126" s="29">
        <v>14</v>
      </c>
      <c r="X126" s="30">
        <f>W126/E126*100</f>
        <v>7.608695652173914</v>
      </c>
      <c r="Y126" s="44">
        <v>0</v>
      </c>
      <c r="Z126" s="44"/>
      <c r="AA126" s="44"/>
      <c r="AB126" s="44"/>
      <c r="AC126" s="44"/>
      <c r="AD126" s="20"/>
      <c r="AE126" s="20"/>
    </row>
    <row r="127" spans="1:31" ht="23.25" customHeight="1">
      <c r="A127" s="42" t="s">
        <v>121</v>
      </c>
      <c r="B127" s="42" t="s">
        <v>146</v>
      </c>
      <c r="C127" s="40">
        <v>17.41</v>
      </c>
      <c r="D127" s="12">
        <v>122</v>
      </c>
      <c r="E127" s="12">
        <v>139</v>
      </c>
      <c r="F127" s="38">
        <f t="shared" si="16"/>
        <v>7.983917288914417</v>
      </c>
      <c r="G127" s="29">
        <v>18</v>
      </c>
      <c r="H127" s="43">
        <f>G127/D127*100</f>
        <v>14.754098360655737</v>
      </c>
      <c r="I127" s="12">
        <v>0</v>
      </c>
      <c r="J127" s="12"/>
      <c r="K127" s="12"/>
      <c r="L127" s="12"/>
      <c r="M127" s="12"/>
      <c r="N127" s="45"/>
      <c r="O127" s="29">
        <f t="shared" si="23"/>
        <v>18</v>
      </c>
      <c r="P127" s="12"/>
      <c r="Q127" s="12">
        <v>0</v>
      </c>
      <c r="R127" s="12">
        <v>10</v>
      </c>
      <c r="S127" s="12">
        <v>8</v>
      </c>
      <c r="T127" s="30">
        <f t="shared" si="17"/>
        <v>100</v>
      </c>
      <c r="U127" s="31">
        <v>20</v>
      </c>
      <c r="V127" s="30">
        <f>U127/E127*100</f>
        <v>14.388489208633093</v>
      </c>
      <c r="W127" s="29">
        <v>20</v>
      </c>
      <c r="X127" s="30">
        <f>W127/E127*100</f>
        <v>14.388489208633093</v>
      </c>
      <c r="Y127" s="44">
        <v>0</v>
      </c>
      <c r="Z127" s="44"/>
      <c r="AA127" s="44"/>
      <c r="AB127" s="44"/>
      <c r="AC127" s="44"/>
      <c r="AD127" s="20"/>
      <c r="AE127" s="20"/>
    </row>
    <row r="128" spans="1:31" ht="24" customHeight="1">
      <c r="A128" s="42" t="s">
        <v>122</v>
      </c>
      <c r="B128" s="42" t="s">
        <v>147</v>
      </c>
      <c r="C128" s="40">
        <v>70.95</v>
      </c>
      <c r="D128" s="12">
        <v>221</v>
      </c>
      <c r="E128" s="12">
        <v>199</v>
      </c>
      <c r="F128" s="38">
        <f t="shared" si="16"/>
        <v>2.8047921071176884</v>
      </c>
      <c r="G128" s="29">
        <v>20</v>
      </c>
      <c r="H128" s="43">
        <f>G128/D128*100</f>
        <v>9.049773755656108</v>
      </c>
      <c r="I128" s="12">
        <v>0</v>
      </c>
      <c r="J128" s="12"/>
      <c r="K128" s="12"/>
      <c r="L128" s="12"/>
      <c r="M128" s="12"/>
      <c r="N128" s="45"/>
      <c r="O128" s="29">
        <f t="shared" si="23"/>
        <v>20</v>
      </c>
      <c r="P128" s="12">
        <v>0</v>
      </c>
      <c r="Q128" s="12">
        <v>0</v>
      </c>
      <c r="R128" s="44">
        <v>14</v>
      </c>
      <c r="S128" s="44">
        <v>6</v>
      </c>
      <c r="T128" s="30">
        <f t="shared" si="17"/>
        <v>100</v>
      </c>
      <c r="U128" s="31">
        <v>15</v>
      </c>
      <c r="V128" s="30">
        <f>U128/E128*100</f>
        <v>7.537688442211055</v>
      </c>
      <c r="W128" s="29">
        <v>15</v>
      </c>
      <c r="X128" s="30">
        <f>W128/E128*100</f>
        <v>7.537688442211055</v>
      </c>
      <c r="Y128" s="44">
        <v>0</v>
      </c>
      <c r="Z128" s="44"/>
      <c r="AA128" s="44"/>
      <c r="AB128" s="44"/>
      <c r="AC128" s="44"/>
      <c r="AD128" s="20"/>
      <c r="AE128" s="20"/>
    </row>
    <row r="129" spans="1:31" ht="30">
      <c r="A129" s="53" t="s">
        <v>123</v>
      </c>
      <c r="B129" s="28" t="s">
        <v>241</v>
      </c>
      <c r="C129" s="40">
        <v>14.02</v>
      </c>
      <c r="D129" s="12">
        <v>0</v>
      </c>
      <c r="E129" s="12">
        <v>0</v>
      </c>
      <c r="F129" s="38">
        <f t="shared" si="16"/>
        <v>0</v>
      </c>
      <c r="G129" s="29">
        <f>I129+J129+K129+L129+M129</f>
        <v>0</v>
      </c>
      <c r="H129" s="43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45"/>
      <c r="O129" s="29">
        <f t="shared" si="23"/>
        <v>0</v>
      </c>
      <c r="P129" s="12">
        <v>0</v>
      </c>
      <c r="Q129" s="12">
        <v>0</v>
      </c>
      <c r="R129" s="44">
        <v>0</v>
      </c>
      <c r="S129" s="44">
        <v>0</v>
      </c>
      <c r="T129" s="30">
        <v>0</v>
      </c>
      <c r="U129" s="31">
        <v>0</v>
      </c>
      <c r="V129" s="30">
        <v>0</v>
      </c>
      <c r="W129" s="29">
        <v>0</v>
      </c>
      <c r="X129" s="30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20"/>
      <c r="AE129" s="20"/>
    </row>
    <row r="130" spans="1:31" ht="21" customHeight="1">
      <c r="A130" s="69" t="s">
        <v>124</v>
      </c>
      <c r="B130" s="69" t="s">
        <v>19</v>
      </c>
      <c r="C130" s="70"/>
      <c r="D130" s="29">
        <f>D131+D132+D133+D134+D135+D136</f>
        <v>2081</v>
      </c>
      <c r="E130" s="29">
        <f>E131+E132+E133+E134+E135+E136</f>
        <v>2171</v>
      </c>
      <c r="F130" s="61"/>
      <c r="G130" s="29">
        <f>G131+G132+G133+G134+G135+G136</f>
        <v>309</v>
      </c>
      <c r="H130" s="62">
        <f>G130/D130*100</f>
        <v>14.848630466122057</v>
      </c>
      <c r="I130" s="29">
        <v>0</v>
      </c>
      <c r="J130" s="29">
        <f>J131+J132+J135+J136</f>
        <v>0</v>
      </c>
      <c r="K130" s="29">
        <v>0</v>
      </c>
      <c r="L130" s="29">
        <f>L131+L132+L133+L134+L135+L136</f>
        <v>25</v>
      </c>
      <c r="M130" s="29">
        <f>M131+M132+M133+M134+M135+M136</f>
        <v>24</v>
      </c>
      <c r="N130" s="45"/>
      <c r="O130" s="29">
        <f>O131+O132+O133+O134+O135+O136</f>
        <v>301</v>
      </c>
      <c r="P130" s="29">
        <f>P131+P132+P133+P134+P135+P136</f>
        <v>0</v>
      </c>
      <c r="Q130" s="29">
        <f>Q131+Q132+Q133+Q134+Q135+Q136</f>
        <v>0</v>
      </c>
      <c r="R130" s="29">
        <f>R131+R132+R133+R134+R135+R136</f>
        <v>85</v>
      </c>
      <c r="S130" s="29">
        <f>S131+S132+S133+S134+S135+S136</f>
        <v>216</v>
      </c>
      <c r="T130" s="62">
        <f t="shared" si="17"/>
        <v>97.41100323624595</v>
      </c>
      <c r="U130" s="29">
        <f>U131+U132+U133+U134+U135+U136</f>
        <v>424</v>
      </c>
      <c r="V130" s="62">
        <f>U130/E130*100</f>
        <v>19.53017042837402</v>
      </c>
      <c r="W130" s="29">
        <f>W131+W132+W133+W134+W135+W136</f>
        <v>281</v>
      </c>
      <c r="X130" s="62">
        <f>W130/E130*100</f>
        <v>12.94334408106863</v>
      </c>
      <c r="Y130" s="29">
        <f>Y131+Y132+Y135+Y136</f>
        <v>0</v>
      </c>
      <c r="Z130" s="29">
        <f>Z131+Z132+Z135+Z136</f>
        <v>0</v>
      </c>
      <c r="AA130" s="29">
        <f>AA131+AA132+AA135+AA136</f>
        <v>0</v>
      </c>
      <c r="AB130" s="29">
        <f>AB131+AB132+AB133+AB134+AB135+AB136</f>
        <v>22</v>
      </c>
      <c r="AC130" s="29">
        <f>AC131+AC132+AC133+AC134+AC135+AC136</f>
        <v>21</v>
      </c>
      <c r="AD130" s="20"/>
      <c r="AE130" s="20"/>
    </row>
    <row r="131" spans="1:31" ht="21" customHeight="1">
      <c r="A131" s="42" t="s">
        <v>111</v>
      </c>
      <c r="B131" s="42" t="s">
        <v>179</v>
      </c>
      <c r="C131" s="40">
        <v>94.8</v>
      </c>
      <c r="D131" s="12">
        <v>171</v>
      </c>
      <c r="E131" s="12">
        <v>234</v>
      </c>
      <c r="F131" s="38">
        <f t="shared" si="16"/>
        <v>2.468354430379747</v>
      </c>
      <c r="G131" s="29">
        <v>13</v>
      </c>
      <c r="H131" s="43">
        <f>G131/D131*100</f>
        <v>7.602339181286549</v>
      </c>
      <c r="I131" s="12">
        <v>0</v>
      </c>
      <c r="J131" s="12"/>
      <c r="K131" s="12"/>
      <c r="L131" s="12"/>
      <c r="M131" s="12"/>
      <c r="N131" s="45"/>
      <c r="O131" s="29">
        <f t="shared" si="23"/>
        <v>13</v>
      </c>
      <c r="P131" s="12"/>
      <c r="Q131" s="12">
        <v>0</v>
      </c>
      <c r="R131" s="44">
        <v>9</v>
      </c>
      <c r="S131" s="44">
        <v>4</v>
      </c>
      <c r="T131" s="30">
        <f t="shared" si="17"/>
        <v>100</v>
      </c>
      <c r="U131" s="31">
        <v>18</v>
      </c>
      <c r="V131" s="30">
        <f>U131/E131*100</f>
        <v>7.6923076923076925</v>
      </c>
      <c r="W131" s="29">
        <v>18</v>
      </c>
      <c r="X131" s="30">
        <f>W131/E131*100</f>
        <v>7.6923076923076925</v>
      </c>
      <c r="Y131" s="44">
        <v>0</v>
      </c>
      <c r="Z131" s="44"/>
      <c r="AA131" s="44"/>
      <c r="AB131" s="44"/>
      <c r="AC131" s="44"/>
      <c r="AD131" s="20"/>
      <c r="AE131" s="20"/>
    </row>
    <row r="132" spans="1:31" ht="29.25" customHeight="1">
      <c r="A132" s="28" t="s">
        <v>112</v>
      </c>
      <c r="B132" s="28" t="s">
        <v>292</v>
      </c>
      <c r="C132" s="40">
        <v>86.094</v>
      </c>
      <c r="D132" s="13">
        <v>211</v>
      </c>
      <c r="E132" s="13">
        <v>272</v>
      </c>
      <c r="F132" s="38">
        <f t="shared" si="16"/>
        <v>3.1593374683485496</v>
      </c>
      <c r="G132" s="29">
        <v>16</v>
      </c>
      <c r="H132" s="32">
        <f>G132/D132*100</f>
        <v>7.5829383886255926</v>
      </c>
      <c r="I132" s="13">
        <v>0</v>
      </c>
      <c r="J132" s="13"/>
      <c r="K132" s="13"/>
      <c r="L132" s="13"/>
      <c r="M132" s="13"/>
      <c r="N132" s="39"/>
      <c r="O132" s="29">
        <f t="shared" si="23"/>
        <v>16</v>
      </c>
      <c r="P132" s="13"/>
      <c r="Q132" s="13">
        <v>0</v>
      </c>
      <c r="R132" s="13">
        <v>9</v>
      </c>
      <c r="S132" s="13">
        <v>7</v>
      </c>
      <c r="T132" s="32">
        <v>0</v>
      </c>
      <c r="U132" s="31">
        <v>32</v>
      </c>
      <c r="V132" s="32">
        <f>U132/E132*100</f>
        <v>11.76470588235294</v>
      </c>
      <c r="W132" s="29">
        <v>32</v>
      </c>
      <c r="X132" s="32">
        <f>W132/E132*100</f>
        <v>11.76470588235294</v>
      </c>
      <c r="Y132" s="13">
        <v>0</v>
      </c>
      <c r="Z132" s="13"/>
      <c r="AA132" s="13"/>
      <c r="AB132" s="13"/>
      <c r="AC132" s="13"/>
      <c r="AD132" s="20"/>
      <c r="AE132" s="20"/>
    </row>
    <row r="133" spans="1:31" ht="30" customHeight="1">
      <c r="A133" s="28" t="s">
        <v>113</v>
      </c>
      <c r="B133" s="28" t="s">
        <v>293</v>
      </c>
      <c r="C133" s="40">
        <v>87.352</v>
      </c>
      <c r="D133" s="54">
        <v>281</v>
      </c>
      <c r="E133" s="54">
        <v>319</v>
      </c>
      <c r="F133" s="38">
        <f t="shared" si="16"/>
        <v>3.651891198827731</v>
      </c>
      <c r="G133" s="29">
        <v>33</v>
      </c>
      <c r="H133" s="32">
        <f>G133/D133*100</f>
        <v>11.743772241992882</v>
      </c>
      <c r="I133" s="13">
        <v>0</v>
      </c>
      <c r="J133" s="13"/>
      <c r="K133" s="13"/>
      <c r="L133" s="13"/>
      <c r="M133" s="13"/>
      <c r="N133" s="52"/>
      <c r="O133" s="29">
        <f t="shared" si="23"/>
        <v>33</v>
      </c>
      <c r="P133" s="13"/>
      <c r="Q133" s="13">
        <v>0</v>
      </c>
      <c r="R133" s="13">
        <v>14</v>
      </c>
      <c r="S133" s="13">
        <v>19</v>
      </c>
      <c r="T133" s="30">
        <f>O133/G133*100</f>
        <v>100</v>
      </c>
      <c r="U133" s="31">
        <v>38</v>
      </c>
      <c r="V133" s="32">
        <f>U133/E133*100</f>
        <v>11.912225705329153</v>
      </c>
      <c r="W133" s="29">
        <v>38</v>
      </c>
      <c r="X133" s="32">
        <f>W133/E133*100</f>
        <v>11.912225705329153</v>
      </c>
      <c r="Y133" s="13">
        <v>0</v>
      </c>
      <c r="Z133" s="13"/>
      <c r="AA133" s="13"/>
      <c r="AB133" s="13"/>
      <c r="AC133" s="13"/>
      <c r="AD133" s="20"/>
      <c r="AE133" s="20"/>
    </row>
    <row r="134" spans="1:31" ht="33" customHeight="1">
      <c r="A134" s="42" t="s">
        <v>189</v>
      </c>
      <c r="B134" s="28" t="s">
        <v>224</v>
      </c>
      <c r="C134" s="40">
        <v>36.96</v>
      </c>
      <c r="D134" s="55">
        <v>0</v>
      </c>
      <c r="E134" s="55">
        <v>0</v>
      </c>
      <c r="F134" s="38">
        <f t="shared" si="16"/>
        <v>0</v>
      </c>
      <c r="G134" s="29">
        <f>I134+J134+K134+L134+M134</f>
        <v>0</v>
      </c>
      <c r="H134" s="43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45"/>
      <c r="O134" s="29">
        <f t="shared" si="23"/>
        <v>0</v>
      </c>
      <c r="P134" s="12">
        <v>0</v>
      </c>
      <c r="Q134" s="12">
        <v>0</v>
      </c>
      <c r="R134" s="44">
        <v>0</v>
      </c>
      <c r="S134" s="44">
        <v>0</v>
      </c>
      <c r="T134" s="30">
        <v>0</v>
      </c>
      <c r="U134" s="31">
        <v>0</v>
      </c>
      <c r="V134" s="30">
        <v>0</v>
      </c>
      <c r="W134" s="29">
        <v>0</v>
      </c>
      <c r="X134" s="30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20"/>
      <c r="AE134" s="20"/>
    </row>
    <row r="135" spans="1:31" ht="21.75" customHeight="1">
      <c r="A135" s="48" t="s">
        <v>315</v>
      </c>
      <c r="B135" s="28" t="s">
        <v>180</v>
      </c>
      <c r="C135" s="40">
        <v>58.932</v>
      </c>
      <c r="D135" s="13">
        <v>794</v>
      </c>
      <c r="E135" s="13">
        <v>808</v>
      </c>
      <c r="F135" s="38">
        <f t="shared" si="16"/>
        <v>13.710717437046087</v>
      </c>
      <c r="G135" s="29">
        <v>198</v>
      </c>
      <c r="H135" s="32">
        <f>G135/D135*100</f>
        <v>24.937027707808564</v>
      </c>
      <c r="I135" s="13">
        <v>0</v>
      </c>
      <c r="J135" s="13"/>
      <c r="K135" s="13"/>
      <c r="L135" s="13"/>
      <c r="M135" s="13"/>
      <c r="N135" s="52"/>
      <c r="O135" s="29">
        <f t="shared" si="23"/>
        <v>190</v>
      </c>
      <c r="P135" s="13"/>
      <c r="Q135" s="13">
        <v>0</v>
      </c>
      <c r="R135" s="13">
        <v>28</v>
      </c>
      <c r="S135" s="13">
        <v>162</v>
      </c>
      <c r="T135" s="32">
        <f t="shared" si="17"/>
        <v>95.95959595959596</v>
      </c>
      <c r="U135" s="31">
        <v>202</v>
      </c>
      <c r="V135" s="32">
        <f>U135/E135*100</f>
        <v>25</v>
      </c>
      <c r="W135" s="29">
        <v>150</v>
      </c>
      <c r="X135" s="32">
        <f>W135/E135*100</f>
        <v>18.564356435643564</v>
      </c>
      <c r="Y135" s="13">
        <v>0</v>
      </c>
      <c r="Z135" s="13"/>
      <c r="AA135" s="13"/>
      <c r="AB135" s="13"/>
      <c r="AC135" s="13"/>
      <c r="AD135" s="20"/>
      <c r="AE135" s="20"/>
    </row>
    <row r="136" spans="1:31" ht="29.25" customHeight="1">
      <c r="A136" s="42" t="s">
        <v>316</v>
      </c>
      <c r="B136" s="71" t="s">
        <v>272</v>
      </c>
      <c r="C136" s="72">
        <v>40.74929</v>
      </c>
      <c r="D136" s="12">
        <v>624</v>
      </c>
      <c r="E136" s="12">
        <v>538</v>
      </c>
      <c r="F136" s="38">
        <f t="shared" si="16"/>
        <v>13.20268402222468</v>
      </c>
      <c r="G136" s="29">
        <v>49</v>
      </c>
      <c r="H136" s="43">
        <f>G136/D136*100</f>
        <v>7.852564102564102</v>
      </c>
      <c r="I136" s="12">
        <v>0</v>
      </c>
      <c r="J136" s="13">
        <v>0</v>
      </c>
      <c r="K136" s="12">
        <v>0</v>
      </c>
      <c r="L136" s="13">
        <v>25</v>
      </c>
      <c r="M136" s="13">
        <v>24</v>
      </c>
      <c r="N136" s="45"/>
      <c r="O136" s="29">
        <f t="shared" si="23"/>
        <v>49</v>
      </c>
      <c r="P136" s="12"/>
      <c r="Q136" s="12">
        <v>0</v>
      </c>
      <c r="R136" s="44">
        <v>25</v>
      </c>
      <c r="S136" s="44">
        <v>24</v>
      </c>
      <c r="T136" s="30">
        <f t="shared" si="17"/>
        <v>100</v>
      </c>
      <c r="U136" s="31">
        <v>134</v>
      </c>
      <c r="V136" s="30">
        <f>U136/E136*100</f>
        <v>24.907063197026023</v>
      </c>
      <c r="W136" s="29">
        <v>43</v>
      </c>
      <c r="X136" s="30">
        <f>W136/E136*100</f>
        <v>7.992565055762081</v>
      </c>
      <c r="Y136" s="44">
        <v>0</v>
      </c>
      <c r="Z136" s="44">
        <v>0</v>
      </c>
      <c r="AA136" s="44">
        <v>0</v>
      </c>
      <c r="AB136" s="44">
        <v>22</v>
      </c>
      <c r="AC136" s="44">
        <v>21</v>
      </c>
      <c r="AD136" s="20"/>
      <c r="AE136" s="20"/>
    </row>
    <row r="137" spans="1:31" ht="26.25" customHeight="1">
      <c r="A137" s="69" t="s">
        <v>263</v>
      </c>
      <c r="B137" s="69" t="s">
        <v>274</v>
      </c>
      <c r="C137" s="70"/>
      <c r="D137" s="29">
        <f>D138+D139+D140+D141</f>
        <v>331</v>
      </c>
      <c r="E137" s="29">
        <f>E138+E139+E140+E141</f>
        <v>361</v>
      </c>
      <c r="F137" s="61"/>
      <c r="G137" s="29">
        <f>G138+G139+G140+G141</f>
        <v>21</v>
      </c>
      <c r="H137" s="62">
        <f>G137/D137*100</f>
        <v>6.3444108761329305</v>
      </c>
      <c r="I137" s="29">
        <v>0</v>
      </c>
      <c r="J137" s="29">
        <f>J138+J139+J140+J141</f>
        <v>0</v>
      </c>
      <c r="K137" s="29">
        <v>0</v>
      </c>
      <c r="L137" s="29">
        <f>L138+L139+L140+L141</f>
        <v>11</v>
      </c>
      <c r="M137" s="29">
        <f>M138+M139+M140+M141</f>
        <v>10</v>
      </c>
      <c r="N137" s="45"/>
      <c r="O137" s="29">
        <f t="shared" si="23"/>
        <v>21</v>
      </c>
      <c r="P137" s="29">
        <f>P138+P139+P140+P141</f>
        <v>0</v>
      </c>
      <c r="Q137" s="29">
        <f>Q138+Q139+Q140+Q141</f>
        <v>0</v>
      </c>
      <c r="R137" s="29">
        <f>R138+R139+R140+R141</f>
        <v>11</v>
      </c>
      <c r="S137" s="29">
        <f>S138+S139+S140+S141</f>
        <v>10</v>
      </c>
      <c r="T137" s="62">
        <f t="shared" si="17"/>
        <v>100</v>
      </c>
      <c r="U137" s="31">
        <f>U138+U139+U140+U141</f>
        <v>77</v>
      </c>
      <c r="V137" s="62">
        <f>U137/E137*100</f>
        <v>21.329639889196674</v>
      </c>
      <c r="W137" s="29">
        <f>W138+W139+W140+W141</f>
        <v>23</v>
      </c>
      <c r="X137" s="62">
        <f>W137/E137*100</f>
        <v>6.3711911357340725</v>
      </c>
      <c r="Y137" s="29">
        <f>Y138+Y139+Y140+Y141</f>
        <v>0</v>
      </c>
      <c r="Z137" s="29">
        <f>Z138+Z139+Z140+Z141</f>
        <v>0</v>
      </c>
      <c r="AA137" s="29">
        <f>AA138+AA139+AA140+AA141</f>
        <v>0</v>
      </c>
      <c r="AB137" s="29">
        <f>AB138+AB139+AB140+AB141</f>
        <v>12</v>
      </c>
      <c r="AC137" s="29">
        <f>AC138+AC139+AC140+AC141</f>
        <v>11</v>
      </c>
      <c r="AD137" s="20"/>
      <c r="AE137" s="20"/>
    </row>
    <row r="138" spans="1:31" ht="23.25" customHeight="1">
      <c r="A138" s="42" t="s">
        <v>264</v>
      </c>
      <c r="B138" s="42" t="s">
        <v>181</v>
      </c>
      <c r="C138" s="40">
        <v>131.94</v>
      </c>
      <c r="D138" s="12">
        <v>0</v>
      </c>
      <c r="E138" s="12">
        <v>0</v>
      </c>
      <c r="F138" s="38">
        <f t="shared" si="16"/>
        <v>0</v>
      </c>
      <c r="G138" s="29">
        <f>I138+J138+K138+L138+M138</f>
        <v>0</v>
      </c>
      <c r="H138" s="43">
        <v>0</v>
      </c>
      <c r="I138" s="12">
        <v>0</v>
      </c>
      <c r="J138" s="12"/>
      <c r="K138" s="12"/>
      <c r="L138" s="12"/>
      <c r="M138" s="12"/>
      <c r="N138" s="45"/>
      <c r="O138" s="29">
        <f t="shared" si="23"/>
        <v>0</v>
      </c>
      <c r="P138" s="12">
        <v>0</v>
      </c>
      <c r="Q138" s="12">
        <v>0</v>
      </c>
      <c r="R138" s="44">
        <v>0</v>
      </c>
      <c r="S138" s="44">
        <v>0</v>
      </c>
      <c r="T138" s="30">
        <v>0</v>
      </c>
      <c r="U138" s="31">
        <v>0</v>
      </c>
      <c r="V138" s="30">
        <v>0</v>
      </c>
      <c r="W138" s="29">
        <v>0</v>
      </c>
      <c r="X138" s="30">
        <v>0</v>
      </c>
      <c r="Y138" s="44">
        <v>0</v>
      </c>
      <c r="Z138" s="44"/>
      <c r="AA138" s="44"/>
      <c r="AB138" s="44"/>
      <c r="AC138" s="44"/>
      <c r="AD138" s="20"/>
      <c r="AE138" s="20"/>
    </row>
    <row r="139" spans="1:107" s="1" customFormat="1" ht="22.5" customHeight="1">
      <c r="A139" s="42" t="s">
        <v>265</v>
      </c>
      <c r="B139" s="42" t="s">
        <v>148</v>
      </c>
      <c r="C139" s="40">
        <v>23.22</v>
      </c>
      <c r="D139" s="12">
        <v>48</v>
      </c>
      <c r="E139" s="12">
        <v>59</v>
      </c>
      <c r="F139" s="38">
        <f t="shared" si="16"/>
        <v>2.5409130060292853</v>
      </c>
      <c r="G139" s="29">
        <v>0</v>
      </c>
      <c r="H139" s="43">
        <f aca="true" t="shared" si="24" ref="H139:H144">G139/D139*100</f>
        <v>0</v>
      </c>
      <c r="I139" s="12">
        <v>0</v>
      </c>
      <c r="J139" s="12"/>
      <c r="K139" s="12"/>
      <c r="L139" s="12"/>
      <c r="M139" s="12"/>
      <c r="N139" s="45"/>
      <c r="O139" s="29">
        <f t="shared" si="23"/>
        <v>0</v>
      </c>
      <c r="P139" s="12">
        <v>0</v>
      </c>
      <c r="Q139" s="12">
        <v>0</v>
      </c>
      <c r="R139" s="12">
        <v>0</v>
      </c>
      <c r="S139" s="12">
        <v>0</v>
      </c>
      <c r="T139" s="30">
        <v>0</v>
      </c>
      <c r="U139" s="31">
        <v>4</v>
      </c>
      <c r="V139" s="30">
        <f aca="true" t="shared" si="25" ref="V139:V144">U139/E139*100</f>
        <v>6.779661016949152</v>
      </c>
      <c r="W139" s="29">
        <v>0</v>
      </c>
      <c r="X139" s="30">
        <f aca="true" t="shared" si="26" ref="X139:X144">W139/E139*100</f>
        <v>0</v>
      </c>
      <c r="Y139" s="12">
        <v>0</v>
      </c>
      <c r="Z139" s="12"/>
      <c r="AA139" s="12"/>
      <c r="AB139" s="12"/>
      <c r="AC139" s="12"/>
      <c r="AD139" s="16"/>
      <c r="AE139" s="16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</row>
    <row r="140" spans="1:31" ht="28.5" customHeight="1">
      <c r="A140" s="42" t="s">
        <v>266</v>
      </c>
      <c r="B140" s="71" t="s">
        <v>295</v>
      </c>
      <c r="C140" s="72">
        <v>20.8019</v>
      </c>
      <c r="D140" s="12">
        <v>269</v>
      </c>
      <c r="E140" s="12">
        <v>294</v>
      </c>
      <c r="F140" s="38">
        <f t="shared" si="16"/>
        <v>14.133324359794058</v>
      </c>
      <c r="G140" s="29">
        <v>21</v>
      </c>
      <c r="H140" s="43">
        <f t="shared" si="24"/>
        <v>7.806691449814126</v>
      </c>
      <c r="I140" s="12">
        <v>0</v>
      </c>
      <c r="J140" s="13">
        <v>0</v>
      </c>
      <c r="K140" s="12">
        <v>0</v>
      </c>
      <c r="L140" s="13">
        <v>11</v>
      </c>
      <c r="M140" s="13">
        <v>10</v>
      </c>
      <c r="N140" s="45"/>
      <c r="O140" s="29">
        <f t="shared" si="23"/>
        <v>21</v>
      </c>
      <c r="P140" s="12"/>
      <c r="Q140" s="12">
        <v>0</v>
      </c>
      <c r="R140" s="44">
        <v>11</v>
      </c>
      <c r="S140" s="44">
        <v>10</v>
      </c>
      <c r="T140" s="30">
        <f t="shared" si="17"/>
        <v>100</v>
      </c>
      <c r="U140" s="31">
        <v>73</v>
      </c>
      <c r="V140" s="30">
        <f t="shared" si="25"/>
        <v>24.829931972789115</v>
      </c>
      <c r="W140" s="29">
        <v>23</v>
      </c>
      <c r="X140" s="30">
        <f t="shared" si="26"/>
        <v>7.8231292517006805</v>
      </c>
      <c r="Y140" s="44">
        <v>0</v>
      </c>
      <c r="Z140" s="44">
        <v>0</v>
      </c>
      <c r="AA140" s="44">
        <v>0</v>
      </c>
      <c r="AB140" s="44">
        <v>12</v>
      </c>
      <c r="AC140" s="44">
        <v>11</v>
      </c>
      <c r="AD140" s="20"/>
      <c r="AE140" s="20"/>
    </row>
    <row r="141" spans="1:31" ht="30.75" customHeight="1">
      <c r="A141" s="42" t="s">
        <v>267</v>
      </c>
      <c r="B141" s="28" t="s">
        <v>294</v>
      </c>
      <c r="C141" s="40">
        <v>25.09</v>
      </c>
      <c r="D141" s="12">
        <v>14</v>
      </c>
      <c r="E141" s="12">
        <v>8</v>
      </c>
      <c r="F141" s="38">
        <f t="shared" si="16"/>
        <v>0.3188521323236349</v>
      </c>
      <c r="G141" s="29">
        <f>I141+J141+K141+L141+M141</f>
        <v>0</v>
      </c>
      <c r="H141" s="43">
        <f t="shared" si="24"/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45"/>
      <c r="O141" s="29">
        <f t="shared" si="23"/>
        <v>0</v>
      </c>
      <c r="P141" s="12">
        <v>0</v>
      </c>
      <c r="Q141" s="12">
        <v>0</v>
      </c>
      <c r="R141" s="44">
        <v>0</v>
      </c>
      <c r="S141" s="44">
        <v>0</v>
      </c>
      <c r="T141" s="30">
        <v>0</v>
      </c>
      <c r="U141" s="31">
        <v>0</v>
      </c>
      <c r="V141" s="30">
        <f t="shared" si="25"/>
        <v>0</v>
      </c>
      <c r="W141" s="29">
        <v>0</v>
      </c>
      <c r="X141" s="30">
        <f t="shared" si="26"/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20"/>
      <c r="AE141" s="20"/>
    </row>
    <row r="142" spans="1:31" ht="26.25" customHeight="1">
      <c r="A142" s="69" t="s">
        <v>190</v>
      </c>
      <c r="B142" s="69" t="s">
        <v>20</v>
      </c>
      <c r="C142" s="70"/>
      <c r="D142" s="29">
        <f>D143+D144+D145+D146+D147</f>
        <v>336</v>
      </c>
      <c r="E142" s="29">
        <f>E143+E144+E145+E146+E147</f>
        <v>370</v>
      </c>
      <c r="F142" s="61"/>
      <c r="G142" s="29">
        <f>G143+G144+G145+G146+G147</f>
        <v>25</v>
      </c>
      <c r="H142" s="62">
        <f t="shared" si="24"/>
        <v>7.440476190476191</v>
      </c>
      <c r="I142" s="29">
        <v>0</v>
      </c>
      <c r="J142" s="29">
        <f>J143+J144+J145+J146+J147</f>
        <v>0</v>
      </c>
      <c r="K142" s="29">
        <v>0</v>
      </c>
      <c r="L142" s="29">
        <f>L143+L144+L145+L146+L147</f>
        <v>0</v>
      </c>
      <c r="M142" s="29">
        <f>M143+M144+M145+M146+M147</f>
        <v>0</v>
      </c>
      <c r="N142" s="45"/>
      <c r="O142" s="29">
        <f t="shared" si="23"/>
        <v>24</v>
      </c>
      <c r="P142" s="29">
        <f aca="true" t="shared" si="27" ref="P142:U142">P143+P144+P145+P146+P147</f>
        <v>0</v>
      </c>
      <c r="Q142" s="29">
        <f t="shared" si="27"/>
        <v>0</v>
      </c>
      <c r="R142" s="29">
        <f t="shared" si="27"/>
        <v>12</v>
      </c>
      <c r="S142" s="29">
        <f t="shared" si="27"/>
        <v>12</v>
      </c>
      <c r="T142" s="29">
        <f t="shared" si="27"/>
        <v>193.33333333333331</v>
      </c>
      <c r="U142" s="29">
        <f t="shared" si="27"/>
        <v>28</v>
      </c>
      <c r="V142" s="62">
        <f t="shared" si="25"/>
        <v>7.567567567567568</v>
      </c>
      <c r="W142" s="29">
        <f>W143+W144+W145+W146+W147</f>
        <v>28</v>
      </c>
      <c r="X142" s="62">
        <f t="shared" si="26"/>
        <v>7.567567567567568</v>
      </c>
      <c r="Y142" s="29">
        <f>Y143+Y144+Y145+Y146+Y147</f>
        <v>0</v>
      </c>
      <c r="Z142" s="29">
        <f>Z143+Z144+Z145+Z146+Z147</f>
        <v>0</v>
      </c>
      <c r="AA142" s="29">
        <f>AA143+AA144+AA145+AA146+AA147</f>
        <v>0</v>
      </c>
      <c r="AB142" s="29">
        <f>AB143+AB144+AB145+AB146+AB147</f>
        <v>0</v>
      </c>
      <c r="AC142" s="29">
        <f>AC143+AC144+AC145+AC146+AC147</f>
        <v>0</v>
      </c>
      <c r="AD142" s="20"/>
      <c r="AE142" s="20"/>
    </row>
    <row r="143" spans="1:31" ht="32.25" customHeight="1">
      <c r="A143" s="28" t="s">
        <v>191</v>
      </c>
      <c r="B143" s="28" t="s">
        <v>301</v>
      </c>
      <c r="C143" s="40">
        <v>123</v>
      </c>
      <c r="D143" s="13">
        <v>132</v>
      </c>
      <c r="E143" s="13">
        <v>148</v>
      </c>
      <c r="F143" s="38">
        <f t="shared" si="16"/>
        <v>1.2032520325203253</v>
      </c>
      <c r="G143" s="29">
        <v>10</v>
      </c>
      <c r="H143" s="32">
        <f t="shared" si="24"/>
        <v>7.575757575757576</v>
      </c>
      <c r="I143" s="13">
        <v>0</v>
      </c>
      <c r="J143" s="13"/>
      <c r="K143" s="13"/>
      <c r="L143" s="13"/>
      <c r="M143" s="13"/>
      <c r="N143" s="39"/>
      <c r="O143" s="29">
        <f t="shared" si="23"/>
        <v>10</v>
      </c>
      <c r="P143" s="12"/>
      <c r="Q143" s="12">
        <v>0</v>
      </c>
      <c r="R143" s="12">
        <v>6</v>
      </c>
      <c r="S143" s="12">
        <v>4</v>
      </c>
      <c r="T143" s="30">
        <f t="shared" si="17"/>
        <v>100</v>
      </c>
      <c r="U143" s="31">
        <v>11</v>
      </c>
      <c r="V143" s="32">
        <f t="shared" si="25"/>
        <v>7.4324324324324325</v>
      </c>
      <c r="W143" s="29">
        <v>11</v>
      </c>
      <c r="X143" s="32">
        <f t="shared" si="26"/>
        <v>7.4324324324324325</v>
      </c>
      <c r="Y143" s="13">
        <v>0</v>
      </c>
      <c r="Z143" s="13"/>
      <c r="AA143" s="13"/>
      <c r="AB143" s="13"/>
      <c r="AC143" s="13"/>
      <c r="AD143" s="20"/>
      <c r="AE143" s="20"/>
    </row>
    <row r="144" spans="1:31" ht="32.25" customHeight="1">
      <c r="A144" s="53" t="s">
        <v>192</v>
      </c>
      <c r="B144" s="28" t="s">
        <v>226</v>
      </c>
      <c r="C144" s="40">
        <v>26.15</v>
      </c>
      <c r="D144" s="12">
        <v>6</v>
      </c>
      <c r="E144" s="12">
        <v>6</v>
      </c>
      <c r="F144" s="38">
        <f t="shared" si="16"/>
        <v>0.22944550669216063</v>
      </c>
      <c r="G144" s="29">
        <f>I144+J144+K144+L144+M144</f>
        <v>0</v>
      </c>
      <c r="H144" s="43">
        <f t="shared" si="24"/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45"/>
      <c r="O144" s="29">
        <f t="shared" si="23"/>
        <v>0</v>
      </c>
      <c r="P144" s="12">
        <v>0</v>
      </c>
      <c r="Q144" s="12">
        <v>0</v>
      </c>
      <c r="R144" s="44">
        <v>0</v>
      </c>
      <c r="S144" s="44">
        <v>0</v>
      </c>
      <c r="T144" s="30">
        <v>0</v>
      </c>
      <c r="U144" s="31">
        <v>0</v>
      </c>
      <c r="V144" s="30">
        <f t="shared" si="25"/>
        <v>0</v>
      </c>
      <c r="W144" s="29">
        <v>0</v>
      </c>
      <c r="X144" s="30">
        <f t="shared" si="26"/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20"/>
      <c r="AE144" s="20"/>
    </row>
    <row r="145" spans="1:31" ht="30" customHeight="1">
      <c r="A145" s="42" t="s">
        <v>193</v>
      </c>
      <c r="B145" s="28" t="s">
        <v>225</v>
      </c>
      <c r="C145" s="40">
        <v>89.92</v>
      </c>
      <c r="D145" s="55">
        <v>0</v>
      </c>
      <c r="E145" s="55">
        <v>0</v>
      </c>
      <c r="F145" s="38">
        <f t="shared" si="16"/>
        <v>0</v>
      </c>
      <c r="G145" s="29">
        <f>I145+J145+K145+L145+M145</f>
        <v>0</v>
      </c>
      <c r="H145" s="43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45"/>
      <c r="O145" s="29">
        <f t="shared" si="23"/>
        <v>0</v>
      </c>
      <c r="P145" s="12">
        <v>0</v>
      </c>
      <c r="Q145" s="12">
        <v>0</v>
      </c>
      <c r="R145" s="44">
        <v>0</v>
      </c>
      <c r="S145" s="44">
        <v>0</v>
      </c>
      <c r="T145" s="30">
        <v>0</v>
      </c>
      <c r="U145" s="31">
        <v>0</v>
      </c>
      <c r="V145" s="30">
        <v>0</v>
      </c>
      <c r="W145" s="29">
        <v>0</v>
      </c>
      <c r="X145" s="30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20"/>
      <c r="AE145" s="20"/>
    </row>
    <row r="146" spans="1:31" ht="21" customHeight="1">
      <c r="A146" s="42" t="s">
        <v>317</v>
      </c>
      <c r="B146" s="28" t="s">
        <v>149</v>
      </c>
      <c r="C146" s="40">
        <v>94.104</v>
      </c>
      <c r="D146" s="12">
        <v>198</v>
      </c>
      <c r="E146" s="12">
        <v>216</v>
      </c>
      <c r="F146" s="38">
        <f t="shared" si="16"/>
        <v>2.295332823259373</v>
      </c>
      <c r="G146" s="29">
        <v>15</v>
      </c>
      <c r="H146" s="43">
        <f>G146/D146*100</f>
        <v>7.575757575757576</v>
      </c>
      <c r="I146" s="12">
        <v>0</v>
      </c>
      <c r="J146" s="12"/>
      <c r="K146" s="12"/>
      <c r="L146" s="12"/>
      <c r="M146" s="12"/>
      <c r="N146" s="45"/>
      <c r="O146" s="29">
        <f t="shared" si="23"/>
        <v>14</v>
      </c>
      <c r="P146" s="12"/>
      <c r="Q146" s="12">
        <v>0</v>
      </c>
      <c r="R146" s="44">
        <v>6</v>
      </c>
      <c r="S146" s="44">
        <v>8</v>
      </c>
      <c r="T146" s="30">
        <f t="shared" si="17"/>
        <v>93.33333333333333</v>
      </c>
      <c r="U146" s="31">
        <v>17</v>
      </c>
      <c r="V146" s="30">
        <f>U146/E146*100</f>
        <v>7.87037037037037</v>
      </c>
      <c r="W146" s="29">
        <v>17</v>
      </c>
      <c r="X146" s="30">
        <f>W146/E146*100</f>
        <v>7.87037037037037</v>
      </c>
      <c r="Y146" s="44">
        <v>0</v>
      </c>
      <c r="Z146" s="44"/>
      <c r="AA146" s="44"/>
      <c r="AB146" s="44"/>
      <c r="AC146" s="44"/>
      <c r="AD146" s="20"/>
      <c r="AE146" s="20"/>
    </row>
    <row r="147" spans="1:31" ht="30" customHeight="1">
      <c r="A147" s="53" t="s">
        <v>318</v>
      </c>
      <c r="B147" s="42" t="s">
        <v>273</v>
      </c>
      <c r="C147" s="40">
        <v>50</v>
      </c>
      <c r="D147" s="12">
        <v>0</v>
      </c>
      <c r="E147" s="12">
        <v>0</v>
      </c>
      <c r="F147" s="38">
        <f t="shared" si="16"/>
        <v>0</v>
      </c>
      <c r="G147" s="29">
        <f>J147+K147+L147+M147</f>
        <v>0</v>
      </c>
      <c r="H147" s="43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45"/>
      <c r="O147" s="29">
        <f aca="true" t="shared" si="28" ref="O147:O164">P147+Q147+R147+S147</f>
        <v>0</v>
      </c>
      <c r="P147" s="12">
        <v>0</v>
      </c>
      <c r="Q147" s="12">
        <v>0</v>
      </c>
      <c r="R147" s="44">
        <v>0</v>
      </c>
      <c r="S147" s="44">
        <v>0</v>
      </c>
      <c r="T147" s="30">
        <v>0</v>
      </c>
      <c r="U147" s="31">
        <v>0</v>
      </c>
      <c r="V147" s="30">
        <v>0</v>
      </c>
      <c r="W147" s="29">
        <v>0</v>
      </c>
      <c r="X147" s="30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20"/>
      <c r="AE147" s="20"/>
    </row>
    <row r="148" spans="1:31" ht="25.5" customHeight="1">
      <c r="A148" s="69" t="s">
        <v>99</v>
      </c>
      <c r="B148" s="69" t="s">
        <v>21</v>
      </c>
      <c r="C148" s="70"/>
      <c r="D148" s="29">
        <f>D149+D150+D151</f>
        <v>115</v>
      </c>
      <c r="E148" s="29">
        <f>E149+E150+E151</f>
        <v>112</v>
      </c>
      <c r="F148" s="61"/>
      <c r="G148" s="29">
        <f>G149+G150+G151</f>
        <v>5</v>
      </c>
      <c r="H148" s="62">
        <f>G148/D148*100</f>
        <v>4.3478260869565215</v>
      </c>
      <c r="I148" s="29">
        <v>0</v>
      </c>
      <c r="J148" s="29">
        <f>J149+J150</f>
        <v>0</v>
      </c>
      <c r="K148" s="29">
        <v>0</v>
      </c>
      <c r="L148" s="29">
        <f>L149+L150</f>
        <v>0</v>
      </c>
      <c r="M148" s="29">
        <f>M149+M150</f>
        <v>0</v>
      </c>
      <c r="N148" s="45"/>
      <c r="O148" s="29">
        <f t="shared" si="28"/>
        <v>4</v>
      </c>
      <c r="P148" s="29">
        <f>P149+P150</f>
        <v>0</v>
      </c>
      <c r="Q148" s="29">
        <f>Q149+Q150</f>
        <v>0</v>
      </c>
      <c r="R148" s="29">
        <f>R149+R150</f>
        <v>3</v>
      </c>
      <c r="S148" s="29">
        <f>S149+S150</f>
        <v>1</v>
      </c>
      <c r="T148" s="62">
        <f aca="true" t="shared" si="29" ref="T148:T165">O148/G148*100</f>
        <v>80</v>
      </c>
      <c r="U148" s="31">
        <f>U149+U150+U151</f>
        <v>5</v>
      </c>
      <c r="V148" s="62">
        <f>U148/E148*100</f>
        <v>4.464285714285714</v>
      </c>
      <c r="W148" s="29">
        <f>W149+W150+W151</f>
        <v>5</v>
      </c>
      <c r="X148" s="62">
        <f>W148/E148*100</f>
        <v>4.464285714285714</v>
      </c>
      <c r="Y148" s="29">
        <f>Y149+Y150</f>
        <v>0</v>
      </c>
      <c r="Z148" s="29">
        <f>Z149+Z150</f>
        <v>0</v>
      </c>
      <c r="AA148" s="29">
        <f>AA149+AA150</f>
        <v>0</v>
      </c>
      <c r="AB148" s="29">
        <f>AB149+AB150</f>
        <v>0</v>
      </c>
      <c r="AC148" s="29">
        <f>AC149+AC150</f>
        <v>0</v>
      </c>
      <c r="AD148" s="20"/>
      <c r="AE148" s="20"/>
    </row>
    <row r="149" spans="1:31" s="2" customFormat="1" ht="23.25" customHeight="1">
      <c r="A149" s="28" t="s">
        <v>100</v>
      </c>
      <c r="B149" s="28" t="s">
        <v>182</v>
      </c>
      <c r="C149" s="40">
        <v>97.14</v>
      </c>
      <c r="D149" s="13">
        <v>48</v>
      </c>
      <c r="E149" s="13">
        <v>49</v>
      </c>
      <c r="F149" s="38">
        <f t="shared" si="16"/>
        <v>0.504426600782376</v>
      </c>
      <c r="G149" s="29">
        <v>2</v>
      </c>
      <c r="H149" s="32">
        <f>G149/D149*100</f>
        <v>4.166666666666666</v>
      </c>
      <c r="I149" s="13">
        <v>0</v>
      </c>
      <c r="J149" s="13"/>
      <c r="K149" s="13"/>
      <c r="L149" s="13"/>
      <c r="M149" s="13"/>
      <c r="N149" s="52"/>
      <c r="O149" s="29">
        <f t="shared" si="28"/>
        <v>1</v>
      </c>
      <c r="P149" s="13"/>
      <c r="Q149" s="13">
        <v>0</v>
      </c>
      <c r="R149" s="13">
        <v>1</v>
      </c>
      <c r="S149" s="13">
        <v>0</v>
      </c>
      <c r="T149" s="32">
        <f t="shared" si="29"/>
        <v>50</v>
      </c>
      <c r="U149" s="31">
        <v>2</v>
      </c>
      <c r="V149" s="32">
        <f>U149/E149*100</f>
        <v>4.081632653061225</v>
      </c>
      <c r="W149" s="29">
        <v>2</v>
      </c>
      <c r="X149" s="32">
        <f>W149/E149*100</f>
        <v>4.081632653061225</v>
      </c>
      <c r="Y149" s="13">
        <v>0</v>
      </c>
      <c r="Z149" s="13"/>
      <c r="AA149" s="13"/>
      <c r="AB149" s="13"/>
      <c r="AC149" s="13"/>
      <c r="AD149" s="16"/>
      <c r="AE149" s="16"/>
    </row>
    <row r="150" spans="1:31" ht="20.25" customHeight="1">
      <c r="A150" s="42" t="s">
        <v>101</v>
      </c>
      <c r="B150" s="42" t="s">
        <v>183</v>
      </c>
      <c r="C150" s="40">
        <v>116.4</v>
      </c>
      <c r="D150" s="13">
        <v>67</v>
      </c>
      <c r="E150" s="13">
        <v>63</v>
      </c>
      <c r="F150" s="38">
        <f aca="true" t="shared" si="30" ref="F150:F164">E150/C150</f>
        <v>0.5412371134020618</v>
      </c>
      <c r="G150" s="29">
        <v>3</v>
      </c>
      <c r="H150" s="43">
        <f>G150/D150*100</f>
        <v>4.477611940298507</v>
      </c>
      <c r="I150" s="12">
        <v>0</v>
      </c>
      <c r="J150" s="12"/>
      <c r="K150" s="12"/>
      <c r="L150" s="12"/>
      <c r="M150" s="12"/>
      <c r="N150" s="45"/>
      <c r="O150" s="29">
        <f t="shared" si="28"/>
        <v>3</v>
      </c>
      <c r="P150" s="12"/>
      <c r="Q150" s="12">
        <v>0</v>
      </c>
      <c r="R150" s="44">
        <v>2</v>
      </c>
      <c r="S150" s="44">
        <v>1</v>
      </c>
      <c r="T150" s="30">
        <f t="shared" si="29"/>
        <v>100</v>
      </c>
      <c r="U150" s="31">
        <v>3</v>
      </c>
      <c r="V150" s="30">
        <f>U150/E150*100</f>
        <v>4.761904761904762</v>
      </c>
      <c r="W150" s="29">
        <v>3</v>
      </c>
      <c r="X150" s="30">
        <f>W150/E150*100</f>
        <v>4.761904761904762</v>
      </c>
      <c r="Y150" s="44">
        <v>0</v>
      </c>
      <c r="Z150" s="44"/>
      <c r="AA150" s="44"/>
      <c r="AB150" s="44"/>
      <c r="AC150" s="44"/>
      <c r="AD150" s="20"/>
      <c r="AE150" s="20"/>
    </row>
    <row r="151" spans="1:31" ht="31.5" customHeight="1">
      <c r="A151" s="42" t="s">
        <v>125</v>
      </c>
      <c r="B151" s="28" t="s">
        <v>227</v>
      </c>
      <c r="C151" s="40">
        <v>107.9</v>
      </c>
      <c r="D151" s="12">
        <v>0</v>
      </c>
      <c r="E151" s="12">
        <v>0</v>
      </c>
      <c r="F151" s="38">
        <f t="shared" si="30"/>
        <v>0</v>
      </c>
      <c r="G151" s="29">
        <f>I151+J151+K151+L151+M151</f>
        <v>0</v>
      </c>
      <c r="H151" s="43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45"/>
      <c r="O151" s="29">
        <f t="shared" si="28"/>
        <v>0</v>
      </c>
      <c r="P151" s="12">
        <v>0</v>
      </c>
      <c r="Q151" s="12">
        <v>0</v>
      </c>
      <c r="R151" s="44">
        <v>0</v>
      </c>
      <c r="S151" s="44">
        <v>0</v>
      </c>
      <c r="T151" s="30">
        <v>0</v>
      </c>
      <c r="U151" s="31">
        <v>0</v>
      </c>
      <c r="V151" s="30">
        <v>0</v>
      </c>
      <c r="W151" s="29">
        <v>0</v>
      </c>
      <c r="X151" s="30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20"/>
      <c r="AE151" s="20"/>
    </row>
    <row r="152" spans="1:31" ht="21" customHeight="1">
      <c r="A152" s="69" t="s">
        <v>102</v>
      </c>
      <c r="B152" s="69" t="s">
        <v>22</v>
      </c>
      <c r="C152" s="70"/>
      <c r="D152" s="29">
        <f>D153+D154+D155</f>
        <v>503</v>
      </c>
      <c r="E152" s="29">
        <f>E153+E154+E155</f>
        <v>633</v>
      </c>
      <c r="F152" s="61"/>
      <c r="G152" s="29">
        <f>G153+G154+G155</f>
        <v>40</v>
      </c>
      <c r="H152" s="62">
        <f aca="true" t="shared" si="31" ref="H152:H163">G152/D152*100</f>
        <v>7.952286282306163</v>
      </c>
      <c r="I152" s="29">
        <v>0</v>
      </c>
      <c r="J152" s="29">
        <f>J153+J154+J155</f>
        <v>0</v>
      </c>
      <c r="K152" s="29">
        <v>0</v>
      </c>
      <c r="L152" s="29">
        <f>L153+L154+L155</f>
        <v>0</v>
      </c>
      <c r="M152" s="29">
        <f>M153+M154+M155</f>
        <v>0</v>
      </c>
      <c r="N152" s="45"/>
      <c r="O152" s="29">
        <f t="shared" si="28"/>
        <v>35</v>
      </c>
      <c r="P152" s="29">
        <f>P153+P154+P155</f>
        <v>0</v>
      </c>
      <c r="Q152" s="29">
        <f>Q153+Q154+Q155</f>
        <v>0</v>
      </c>
      <c r="R152" s="29">
        <f>R153+R154+R155</f>
        <v>24</v>
      </c>
      <c r="S152" s="29">
        <f>S153+S154+S155</f>
        <v>11</v>
      </c>
      <c r="T152" s="62">
        <f t="shared" si="29"/>
        <v>87.5</v>
      </c>
      <c r="U152" s="31">
        <f>U153+U154+U155</f>
        <v>49</v>
      </c>
      <c r="V152" s="62">
        <f aca="true" t="shared" si="32" ref="V152:V164">U152/E152*100</f>
        <v>7.740916271721959</v>
      </c>
      <c r="W152" s="29">
        <f>W153+W154+W155</f>
        <v>49</v>
      </c>
      <c r="X152" s="62">
        <f aca="true" t="shared" si="33" ref="X152:X163">W152/E152*100</f>
        <v>7.740916271721959</v>
      </c>
      <c r="Y152" s="29">
        <f>Y153+Y154+Y155</f>
        <v>0</v>
      </c>
      <c r="Z152" s="29">
        <f>Z153+Z154+Z155</f>
        <v>0</v>
      </c>
      <c r="AA152" s="29">
        <f>AA153+AA154+AA155</f>
        <v>0</v>
      </c>
      <c r="AB152" s="29">
        <f>AB153+AB154+AB155</f>
        <v>0</v>
      </c>
      <c r="AC152" s="29">
        <f>AC153+AC154+AC155</f>
        <v>0</v>
      </c>
      <c r="AD152" s="20"/>
      <c r="AE152" s="20"/>
    </row>
    <row r="153" spans="1:31" ht="20.25" customHeight="1">
      <c r="A153" s="53" t="s">
        <v>103</v>
      </c>
      <c r="B153" s="42" t="s">
        <v>184</v>
      </c>
      <c r="C153" s="40">
        <v>91.7</v>
      </c>
      <c r="D153" s="12">
        <v>125</v>
      </c>
      <c r="E153" s="12">
        <v>157</v>
      </c>
      <c r="F153" s="38">
        <f t="shared" si="30"/>
        <v>1.7121046892039258</v>
      </c>
      <c r="G153" s="29">
        <v>10</v>
      </c>
      <c r="H153" s="43">
        <f t="shared" si="31"/>
        <v>8</v>
      </c>
      <c r="I153" s="12">
        <v>0</v>
      </c>
      <c r="J153" s="12"/>
      <c r="K153" s="12"/>
      <c r="L153" s="12"/>
      <c r="M153" s="12"/>
      <c r="N153" s="45"/>
      <c r="O153" s="29">
        <f t="shared" si="28"/>
        <v>10</v>
      </c>
      <c r="P153" s="12"/>
      <c r="Q153" s="12">
        <v>0</v>
      </c>
      <c r="R153" s="44">
        <v>7</v>
      </c>
      <c r="S153" s="44">
        <v>3</v>
      </c>
      <c r="T153" s="30">
        <f t="shared" si="29"/>
        <v>100</v>
      </c>
      <c r="U153" s="31">
        <v>12</v>
      </c>
      <c r="V153" s="30">
        <f t="shared" si="32"/>
        <v>7.643312101910828</v>
      </c>
      <c r="W153" s="29">
        <v>12</v>
      </c>
      <c r="X153" s="30">
        <f t="shared" si="33"/>
        <v>7.643312101910828</v>
      </c>
      <c r="Y153" s="44">
        <v>0</v>
      </c>
      <c r="Z153" s="44"/>
      <c r="AA153" s="44"/>
      <c r="AB153" s="44"/>
      <c r="AC153" s="44"/>
      <c r="AD153" s="20"/>
      <c r="AE153" s="20"/>
    </row>
    <row r="154" spans="1:31" ht="22.5" customHeight="1">
      <c r="A154" s="42" t="s">
        <v>104</v>
      </c>
      <c r="B154" s="42" t="s">
        <v>185</v>
      </c>
      <c r="C154" s="40">
        <v>119.8</v>
      </c>
      <c r="D154" s="12">
        <v>226</v>
      </c>
      <c r="E154" s="12">
        <v>293</v>
      </c>
      <c r="F154" s="38">
        <f t="shared" si="30"/>
        <v>2.4457429048414023</v>
      </c>
      <c r="G154" s="29">
        <v>18</v>
      </c>
      <c r="H154" s="43">
        <f t="shared" si="31"/>
        <v>7.964601769911504</v>
      </c>
      <c r="I154" s="12">
        <v>0</v>
      </c>
      <c r="J154" s="12"/>
      <c r="K154" s="12"/>
      <c r="L154" s="12"/>
      <c r="M154" s="12"/>
      <c r="N154" s="45"/>
      <c r="O154" s="29">
        <f t="shared" si="28"/>
        <v>15</v>
      </c>
      <c r="P154" s="12"/>
      <c r="Q154" s="12">
        <v>0</v>
      </c>
      <c r="R154" s="44">
        <v>10</v>
      </c>
      <c r="S154" s="44">
        <v>5</v>
      </c>
      <c r="T154" s="30">
        <f t="shared" si="29"/>
        <v>83.33333333333334</v>
      </c>
      <c r="U154" s="31">
        <v>23</v>
      </c>
      <c r="V154" s="30">
        <f t="shared" si="32"/>
        <v>7.849829351535837</v>
      </c>
      <c r="W154" s="29">
        <v>23</v>
      </c>
      <c r="X154" s="30">
        <f t="shared" si="33"/>
        <v>7.849829351535837</v>
      </c>
      <c r="Y154" s="44">
        <v>0</v>
      </c>
      <c r="Z154" s="44"/>
      <c r="AA154" s="44"/>
      <c r="AB154" s="44"/>
      <c r="AC154" s="44"/>
      <c r="AD154" s="20"/>
      <c r="AE154" s="20"/>
    </row>
    <row r="155" spans="1:31" ht="20.25" customHeight="1">
      <c r="A155" s="42" t="s">
        <v>197</v>
      </c>
      <c r="B155" s="42" t="s">
        <v>186</v>
      </c>
      <c r="C155" s="40">
        <v>93.4</v>
      </c>
      <c r="D155" s="12">
        <v>152</v>
      </c>
      <c r="E155" s="12">
        <v>183</v>
      </c>
      <c r="F155" s="38">
        <f t="shared" si="30"/>
        <v>1.9593147751605995</v>
      </c>
      <c r="G155" s="29">
        <v>12</v>
      </c>
      <c r="H155" s="43">
        <f t="shared" si="31"/>
        <v>7.894736842105263</v>
      </c>
      <c r="I155" s="12">
        <v>0</v>
      </c>
      <c r="J155" s="12"/>
      <c r="K155" s="12"/>
      <c r="L155" s="12"/>
      <c r="M155" s="12"/>
      <c r="N155" s="45"/>
      <c r="O155" s="29">
        <f t="shared" si="28"/>
        <v>10</v>
      </c>
      <c r="P155" s="12"/>
      <c r="Q155" s="12">
        <v>0</v>
      </c>
      <c r="R155" s="44">
        <v>7</v>
      </c>
      <c r="S155" s="44">
        <v>3</v>
      </c>
      <c r="T155" s="30">
        <f t="shared" si="29"/>
        <v>83.33333333333334</v>
      </c>
      <c r="U155" s="31">
        <v>14</v>
      </c>
      <c r="V155" s="30">
        <f t="shared" si="32"/>
        <v>7.650273224043716</v>
      </c>
      <c r="W155" s="29">
        <v>14</v>
      </c>
      <c r="X155" s="30">
        <f t="shared" si="33"/>
        <v>7.650273224043716</v>
      </c>
      <c r="Y155" s="44">
        <v>0</v>
      </c>
      <c r="Z155" s="44"/>
      <c r="AA155" s="44"/>
      <c r="AB155" s="44"/>
      <c r="AC155" s="44"/>
      <c r="AD155" s="20"/>
      <c r="AE155" s="20"/>
    </row>
    <row r="156" spans="1:31" ht="21.75" customHeight="1">
      <c r="A156" s="69" t="s">
        <v>105</v>
      </c>
      <c r="B156" s="69" t="s">
        <v>23</v>
      </c>
      <c r="C156" s="70"/>
      <c r="D156" s="29">
        <f>D157+D158+D159+D160</f>
        <v>1018</v>
      </c>
      <c r="E156" s="29">
        <f>E157+E158+E159+E160</f>
        <v>891</v>
      </c>
      <c r="F156" s="61"/>
      <c r="G156" s="29">
        <f>G157+G158+G159+G160</f>
        <v>141</v>
      </c>
      <c r="H156" s="62">
        <f t="shared" si="31"/>
        <v>13.850687622789785</v>
      </c>
      <c r="I156" s="29">
        <v>0</v>
      </c>
      <c r="J156" s="29">
        <f>J157+J158+J159+J160</f>
        <v>0</v>
      </c>
      <c r="K156" s="29">
        <v>0</v>
      </c>
      <c r="L156" s="29">
        <f>L157+L158+L159+L160</f>
        <v>0</v>
      </c>
      <c r="M156" s="29">
        <f>M157+M158+M159+M160</f>
        <v>0</v>
      </c>
      <c r="N156" s="45"/>
      <c r="O156" s="29">
        <f t="shared" si="28"/>
        <v>134</v>
      </c>
      <c r="P156" s="29">
        <f>P157+P158+P159+P160</f>
        <v>1</v>
      </c>
      <c r="Q156" s="29">
        <f>Q157+Q158+Q159+Q160</f>
        <v>0</v>
      </c>
      <c r="R156" s="29">
        <f>R157+R158+R159+R160</f>
        <v>87</v>
      </c>
      <c r="S156" s="29">
        <f>S157+S158+S159+S160</f>
        <v>46</v>
      </c>
      <c r="T156" s="62">
        <f t="shared" si="29"/>
        <v>95.0354609929078</v>
      </c>
      <c r="U156" s="31">
        <f>U157+U158+U159+U160</f>
        <v>142</v>
      </c>
      <c r="V156" s="62">
        <f t="shared" si="32"/>
        <v>15.937149270482603</v>
      </c>
      <c r="W156" s="29">
        <f>W157+W158+W159+W160</f>
        <v>142</v>
      </c>
      <c r="X156" s="62">
        <f t="shared" si="33"/>
        <v>15.937149270482603</v>
      </c>
      <c r="Y156" s="29">
        <f>Y157+Y158+Y159+Y160</f>
        <v>0</v>
      </c>
      <c r="Z156" s="29">
        <f>Z157+Z158+Z159+Z160</f>
        <v>0</v>
      </c>
      <c r="AA156" s="29">
        <f>AA157+AA158+AA159+AA160</f>
        <v>0</v>
      </c>
      <c r="AB156" s="29">
        <f>AB157+AB158+AB159+AB160</f>
        <v>0</v>
      </c>
      <c r="AC156" s="29">
        <f>AC157+AC158+AC159+AC160</f>
        <v>1</v>
      </c>
      <c r="AD156" s="20"/>
      <c r="AE156" s="20"/>
    </row>
    <row r="157" spans="1:31" ht="19.5" customHeight="1">
      <c r="A157" s="28" t="s">
        <v>106</v>
      </c>
      <c r="B157" s="28" t="s">
        <v>150</v>
      </c>
      <c r="C157" s="40">
        <v>60.51</v>
      </c>
      <c r="D157" s="13">
        <v>338</v>
      </c>
      <c r="E157" s="13">
        <v>279</v>
      </c>
      <c r="F157" s="38">
        <f t="shared" si="30"/>
        <v>4.610808130887457</v>
      </c>
      <c r="G157" s="29">
        <v>40</v>
      </c>
      <c r="H157" s="43">
        <f t="shared" si="31"/>
        <v>11.834319526627219</v>
      </c>
      <c r="I157" s="12">
        <v>0</v>
      </c>
      <c r="J157" s="13"/>
      <c r="K157" s="12"/>
      <c r="L157" s="13"/>
      <c r="M157" s="13"/>
      <c r="N157" s="45"/>
      <c r="O157" s="29">
        <f t="shared" si="28"/>
        <v>33</v>
      </c>
      <c r="P157" s="12"/>
      <c r="Q157" s="12">
        <v>0</v>
      </c>
      <c r="R157" s="44">
        <v>23</v>
      </c>
      <c r="S157" s="44">
        <v>10</v>
      </c>
      <c r="T157" s="30">
        <f t="shared" si="29"/>
        <v>82.5</v>
      </c>
      <c r="U157" s="31">
        <v>33</v>
      </c>
      <c r="V157" s="30">
        <f t="shared" si="32"/>
        <v>11.827956989247312</v>
      </c>
      <c r="W157" s="29">
        <v>33</v>
      </c>
      <c r="X157" s="30">
        <f t="shared" si="33"/>
        <v>11.827956989247312</v>
      </c>
      <c r="Y157" s="44">
        <v>0</v>
      </c>
      <c r="Z157" s="44"/>
      <c r="AA157" s="44"/>
      <c r="AB157" s="44"/>
      <c r="AC157" s="44"/>
      <c r="AD157" s="20"/>
      <c r="AE157" s="20"/>
    </row>
    <row r="158" spans="1:31" ht="21.75" customHeight="1">
      <c r="A158" s="28" t="s">
        <v>107</v>
      </c>
      <c r="B158" s="28" t="s">
        <v>151</v>
      </c>
      <c r="C158" s="40">
        <v>24.67</v>
      </c>
      <c r="D158" s="13">
        <v>331</v>
      </c>
      <c r="E158" s="13">
        <v>365</v>
      </c>
      <c r="F158" s="38">
        <f t="shared" si="30"/>
        <v>14.795297932711795</v>
      </c>
      <c r="G158" s="29">
        <v>75</v>
      </c>
      <c r="H158" s="32">
        <f t="shared" si="31"/>
        <v>22.658610271903324</v>
      </c>
      <c r="I158" s="13">
        <v>0</v>
      </c>
      <c r="J158" s="13"/>
      <c r="K158" s="13"/>
      <c r="L158" s="13"/>
      <c r="M158" s="13"/>
      <c r="N158" s="52"/>
      <c r="O158" s="29">
        <f t="shared" si="28"/>
        <v>75</v>
      </c>
      <c r="P158" s="13"/>
      <c r="Q158" s="13">
        <v>0</v>
      </c>
      <c r="R158" s="13">
        <v>52</v>
      </c>
      <c r="S158" s="13">
        <v>23</v>
      </c>
      <c r="T158" s="32">
        <f t="shared" si="29"/>
        <v>100</v>
      </c>
      <c r="U158" s="31">
        <v>91</v>
      </c>
      <c r="V158" s="32">
        <f t="shared" si="32"/>
        <v>24.93150684931507</v>
      </c>
      <c r="W158" s="29">
        <v>91</v>
      </c>
      <c r="X158" s="32">
        <f t="shared" si="33"/>
        <v>24.93150684931507</v>
      </c>
      <c r="Y158" s="13">
        <v>0</v>
      </c>
      <c r="Z158" s="13"/>
      <c r="AA158" s="13"/>
      <c r="AB158" s="13"/>
      <c r="AC158" s="44"/>
      <c r="AD158" s="20"/>
      <c r="AE158" s="20"/>
    </row>
    <row r="159" spans="1:31" ht="19.5" customHeight="1">
      <c r="A159" s="42" t="s">
        <v>194</v>
      </c>
      <c r="B159" s="28" t="s">
        <v>261</v>
      </c>
      <c r="C159" s="40">
        <v>144.36</v>
      </c>
      <c r="D159" s="12">
        <v>337</v>
      </c>
      <c r="E159" s="12">
        <v>224</v>
      </c>
      <c r="F159" s="38">
        <f t="shared" si="30"/>
        <v>1.5516763646439455</v>
      </c>
      <c r="G159" s="29">
        <v>26</v>
      </c>
      <c r="H159" s="43">
        <f t="shared" si="31"/>
        <v>7.71513353115727</v>
      </c>
      <c r="I159" s="12">
        <v>0</v>
      </c>
      <c r="J159" s="12"/>
      <c r="K159" s="12"/>
      <c r="L159" s="12"/>
      <c r="M159" s="12"/>
      <c r="N159" s="45"/>
      <c r="O159" s="29">
        <f t="shared" si="28"/>
        <v>26</v>
      </c>
      <c r="P159" s="12">
        <v>1</v>
      </c>
      <c r="Q159" s="12">
        <v>0</v>
      </c>
      <c r="R159" s="44">
        <v>12</v>
      </c>
      <c r="S159" s="44">
        <v>13</v>
      </c>
      <c r="T159" s="30">
        <f t="shared" si="29"/>
        <v>100</v>
      </c>
      <c r="U159" s="31">
        <v>17</v>
      </c>
      <c r="V159" s="30">
        <f t="shared" si="32"/>
        <v>7.5892857142857135</v>
      </c>
      <c r="W159" s="29">
        <v>17</v>
      </c>
      <c r="X159" s="30">
        <f t="shared" si="33"/>
        <v>7.5892857142857135</v>
      </c>
      <c r="Y159" s="44">
        <v>0</v>
      </c>
      <c r="Z159" s="44"/>
      <c r="AA159" s="44"/>
      <c r="AB159" s="44"/>
      <c r="AC159" s="44"/>
      <c r="AD159" s="20"/>
      <c r="AE159" s="20"/>
    </row>
    <row r="160" spans="1:31" ht="33" customHeight="1">
      <c r="A160" s="42" t="s">
        <v>319</v>
      </c>
      <c r="B160" s="28" t="s">
        <v>228</v>
      </c>
      <c r="C160" s="40">
        <v>80.55</v>
      </c>
      <c r="D160" s="12">
        <v>12</v>
      </c>
      <c r="E160" s="12">
        <v>23</v>
      </c>
      <c r="F160" s="38">
        <f t="shared" si="30"/>
        <v>0.28553693358162635</v>
      </c>
      <c r="G160" s="29">
        <v>0</v>
      </c>
      <c r="H160" s="43">
        <f t="shared" si="31"/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45"/>
      <c r="O160" s="29">
        <f t="shared" si="28"/>
        <v>0</v>
      </c>
      <c r="P160" s="12">
        <v>0</v>
      </c>
      <c r="Q160" s="12">
        <v>0</v>
      </c>
      <c r="R160" s="44">
        <v>0</v>
      </c>
      <c r="S160" s="44">
        <v>0</v>
      </c>
      <c r="T160" s="30">
        <v>0</v>
      </c>
      <c r="U160" s="31">
        <v>1</v>
      </c>
      <c r="V160" s="30">
        <f t="shared" si="32"/>
        <v>4.3478260869565215</v>
      </c>
      <c r="W160" s="29">
        <v>1</v>
      </c>
      <c r="X160" s="30">
        <f t="shared" si="33"/>
        <v>4.3478260869565215</v>
      </c>
      <c r="Y160" s="44">
        <v>0</v>
      </c>
      <c r="Z160" s="44">
        <v>0</v>
      </c>
      <c r="AA160" s="44">
        <v>0</v>
      </c>
      <c r="AB160" s="44">
        <v>0</v>
      </c>
      <c r="AC160" s="44">
        <v>1</v>
      </c>
      <c r="AD160" s="20"/>
      <c r="AE160" s="20"/>
    </row>
    <row r="161" spans="1:31" ht="21" customHeight="1">
      <c r="A161" s="69" t="s">
        <v>320</v>
      </c>
      <c r="B161" s="69" t="s">
        <v>24</v>
      </c>
      <c r="C161" s="70"/>
      <c r="D161" s="29">
        <f>D162+D163+D164</f>
        <v>166</v>
      </c>
      <c r="E161" s="29">
        <f>E162+E163+E164</f>
        <v>181</v>
      </c>
      <c r="F161" s="61"/>
      <c r="G161" s="29">
        <f>G162+G163+G164</f>
        <v>13</v>
      </c>
      <c r="H161" s="62">
        <f t="shared" si="31"/>
        <v>7.83132530120482</v>
      </c>
      <c r="I161" s="29">
        <v>0</v>
      </c>
      <c r="J161" s="29">
        <f>J162+J163+J164</f>
        <v>0</v>
      </c>
      <c r="K161" s="29">
        <v>0</v>
      </c>
      <c r="L161" s="29">
        <f>L162+L163+L164</f>
        <v>0</v>
      </c>
      <c r="M161" s="29">
        <f>M162+M163+M164</f>
        <v>0</v>
      </c>
      <c r="N161" s="45"/>
      <c r="O161" s="29">
        <f t="shared" si="28"/>
        <v>13</v>
      </c>
      <c r="P161" s="29">
        <f>P162+P163+P164</f>
        <v>0</v>
      </c>
      <c r="Q161" s="29">
        <f>Q162+Q163+Q164</f>
        <v>0</v>
      </c>
      <c r="R161" s="29">
        <f>R162+R163+R164</f>
        <v>8</v>
      </c>
      <c r="S161" s="29">
        <f>S162+S163+S164</f>
        <v>5</v>
      </c>
      <c r="T161" s="62">
        <f t="shared" si="29"/>
        <v>100</v>
      </c>
      <c r="U161" s="31">
        <f>U162+U163+U164</f>
        <v>15</v>
      </c>
      <c r="V161" s="62">
        <f t="shared" si="32"/>
        <v>8.287292817679557</v>
      </c>
      <c r="W161" s="29">
        <f>W162+W163+W164</f>
        <v>14</v>
      </c>
      <c r="X161" s="62">
        <f t="shared" si="33"/>
        <v>7.734806629834254</v>
      </c>
      <c r="Y161" s="29">
        <f>Y162+Y163+Y164</f>
        <v>0</v>
      </c>
      <c r="Z161" s="29">
        <f>Z162+Z163+Z164</f>
        <v>0</v>
      </c>
      <c r="AA161" s="29">
        <f>AA162+AA163+AA164</f>
        <v>0</v>
      </c>
      <c r="AB161" s="29">
        <f>AB162+AB163+AB164</f>
        <v>0</v>
      </c>
      <c r="AC161" s="29">
        <f>AC162+AC163+AC164</f>
        <v>0</v>
      </c>
      <c r="AD161" s="20"/>
      <c r="AE161" s="20"/>
    </row>
    <row r="162" spans="1:31" ht="21" customHeight="1">
      <c r="A162" s="42" t="s">
        <v>321</v>
      </c>
      <c r="B162" s="42" t="s">
        <v>187</v>
      </c>
      <c r="C162" s="40">
        <v>62.6</v>
      </c>
      <c r="D162" s="12">
        <v>44</v>
      </c>
      <c r="E162" s="12">
        <v>42</v>
      </c>
      <c r="F162" s="38">
        <f t="shared" si="30"/>
        <v>0.6709265175718849</v>
      </c>
      <c r="G162" s="29">
        <v>2</v>
      </c>
      <c r="H162" s="43">
        <f t="shared" si="31"/>
        <v>4.545454545454546</v>
      </c>
      <c r="I162" s="12">
        <v>0</v>
      </c>
      <c r="J162" s="12"/>
      <c r="K162" s="12"/>
      <c r="L162" s="12"/>
      <c r="M162" s="12"/>
      <c r="N162" s="45"/>
      <c r="O162" s="29">
        <f t="shared" si="28"/>
        <v>2</v>
      </c>
      <c r="P162" s="12"/>
      <c r="Q162" s="12">
        <v>0</v>
      </c>
      <c r="R162" s="44">
        <v>1</v>
      </c>
      <c r="S162" s="44">
        <v>1</v>
      </c>
      <c r="T162" s="30">
        <f t="shared" si="29"/>
        <v>100</v>
      </c>
      <c r="U162" s="31">
        <v>2</v>
      </c>
      <c r="V162" s="30">
        <f t="shared" si="32"/>
        <v>4.761904761904762</v>
      </c>
      <c r="W162" s="29">
        <v>2</v>
      </c>
      <c r="X162" s="30">
        <f t="shared" si="33"/>
        <v>4.761904761904762</v>
      </c>
      <c r="Y162" s="44">
        <v>0</v>
      </c>
      <c r="Z162" s="44"/>
      <c r="AA162" s="44"/>
      <c r="AB162" s="44"/>
      <c r="AC162" s="44"/>
      <c r="AD162" s="20"/>
      <c r="AE162" s="20"/>
    </row>
    <row r="163" spans="1:31" ht="20.25" customHeight="1">
      <c r="A163" s="28" t="s">
        <v>322</v>
      </c>
      <c r="B163" s="28" t="s">
        <v>188</v>
      </c>
      <c r="C163" s="40">
        <v>18.232</v>
      </c>
      <c r="D163" s="13">
        <v>97</v>
      </c>
      <c r="E163" s="13">
        <v>93</v>
      </c>
      <c r="F163" s="38">
        <f t="shared" si="30"/>
        <v>5.1009214567792895</v>
      </c>
      <c r="G163" s="29">
        <v>10</v>
      </c>
      <c r="H163" s="32">
        <f t="shared" si="31"/>
        <v>10.309278350515463</v>
      </c>
      <c r="I163" s="13">
        <v>0</v>
      </c>
      <c r="J163" s="13"/>
      <c r="K163" s="13"/>
      <c r="L163" s="13"/>
      <c r="M163" s="13"/>
      <c r="N163" s="52"/>
      <c r="O163" s="29">
        <f t="shared" si="28"/>
        <v>10</v>
      </c>
      <c r="P163" s="13"/>
      <c r="Q163" s="13">
        <v>0</v>
      </c>
      <c r="R163" s="13">
        <v>7</v>
      </c>
      <c r="S163" s="13">
        <v>3</v>
      </c>
      <c r="T163" s="32">
        <f t="shared" si="29"/>
        <v>100</v>
      </c>
      <c r="U163" s="31">
        <v>11</v>
      </c>
      <c r="V163" s="32">
        <f t="shared" si="32"/>
        <v>11.827956989247312</v>
      </c>
      <c r="W163" s="29">
        <v>10</v>
      </c>
      <c r="X163" s="32">
        <f t="shared" si="33"/>
        <v>10.75268817204301</v>
      </c>
      <c r="Y163" s="13">
        <v>0</v>
      </c>
      <c r="Z163" s="13"/>
      <c r="AA163" s="13"/>
      <c r="AB163" s="13"/>
      <c r="AC163" s="13"/>
      <c r="AD163" s="20"/>
      <c r="AE163" s="20"/>
    </row>
    <row r="164" spans="1:31" ht="30" customHeight="1">
      <c r="A164" s="42" t="s">
        <v>323</v>
      </c>
      <c r="B164" s="28" t="s">
        <v>277</v>
      </c>
      <c r="C164" s="40">
        <v>204.905</v>
      </c>
      <c r="D164" s="12">
        <v>25</v>
      </c>
      <c r="E164" s="12">
        <v>46</v>
      </c>
      <c r="F164" s="38">
        <f t="shared" si="30"/>
        <v>0.22449427783607037</v>
      </c>
      <c r="G164" s="29">
        <v>1</v>
      </c>
      <c r="H164" s="43">
        <v>0</v>
      </c>
      <c r="I164" s="12">
        <v>0</v>
      </c>
      <c r="J164" s="12"/>
      <c r="K164" s="12"/>
      <c r="L164" s="12"/>
      <c r="M164" s="12"/>
      <c r="N164" s="45"/>
      <c r="O164" s="29">
        <f t="shared" si="28"/>
        <v>1</v>
      </c>
      <c r="P164" s="12"/>
      <c r="Q164" s="12">
        <v>0</v>
      </c>
      <c r="R164" s="44">
        <v>0</v>
      </c>
      <c r="S164" s="44">
        <v>1</v>
      </c>
      <c r="T164" s="32">
        <f t="shared" si="29"/>
        <v>100</v>
      </c>
      <c r="U164" s="31">
        <v>2</v>
      </c>
      <c r="V164" s="32">
        <f t="shared" si="32"/>
        <v>4.3478260869565215</v>
      </c>
      <c r="W164" s="29">
        <v>2</v>
      </c>
      <c r="X164" s="30">
        <f>W164/E164*100</f>
        <v>4.3478260869565215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20"/>
      <c r="AE164" s="20"/>
    </row>
    <row r="165" spans="1:31" ht="18" customHeight="1">
      <c r="A165" s="142" t="s">
        <v>275</v>
      </c>
      <c r="B165" s="143"/>
      <c r="C165" s="62"/>
      <c r="D165" s="29">
        <f>D15+D19+D24+D29+D32+D37+D45+D51+D60+D64+D69+D74+D80+D91+D97+D101+D104+D110+D114+D118+D125+D130+D137+D142+D148+D152+D156+D161</f>
        <v>18924</v>
      </c>
      <c r="E165" s="29">
        <f>E15+E19+E24+E29+E32+E37+E45+E51+E60+E64+E69+E74+E80+E91+E97+E101+E104+E110+E114+E118+E125+E130+E137+E142+E148+E152+E156+E161</f>
        <v>23672</v>
      </c>
      <c r="F165" s="61"/>
      <c r="G165" s="29">
        <f>G15+G19+G24+G29+G32+G37+G45+G51+G60+G64+G69+G74+G80+G91+G97+G101+G104+G110+G114+G118+G125+G130+G137+G142+G148+G152+G156+G161</f>
        <v>2211</v>
      </c>
      <c r="H165" s="62">
        <f>G165/D165*100</f>
        <v>11.683576410906785</v>
      </c>
      <c r="I165" s="29">
        <f>I15+I19+I24+I29+I32+I37+I45+I51+I60+I64+I69+I74+I80+I91+I97+I101+I104+I110+I114+I118+I125+I130+I137+I142+I148+I152+I156+I161</f>
        <v>0</v>
      </c>
      <c r="J165" s="29">
        <f>J15+J19+J24+J29+J32+J37+J45+J51+J60+J64+J69+J74+J80+J91+J97+J101+J104+J110+J114+J118+J125+J130+J137+J142+J148+J152+J156+J161</f>
        <v>0</v>
      </c>
      <c r="K165" s="29">
        <f>K15+K19+K24+K29+K32+K37+K45+K51+K60+K64+K69+K74+K80+K91+K97+K101+K104+K110+K114+K118+K125+K130+K137+K142+K148+K152+K156+K161</f>
        <v>0</v>
      </c>
      <c r="L165" s="29">
        <f>L15+L19+L24+L29+L32+L37+L45+L51+L60+L64+L69+L74+L80+L91+L97+L101+L104+L110+L114+L118+L125+L130+L137+L142+L148+L152+L156+L161</f>
        <v>85</v>
      </c>
      <c r="M165" s="29">
        <f>M15+M19+M24+M29+M32+M37+M45+M51+M60+M64+M69+M74+M80+M91+M97+M101+M104+M110+M114+M118+M125+M130+M137+M142+M148+M152+M156+M161</f>
        <v>81</v>
      </c>
      <c r="N165" s="45"/>
      <c r="O165" s="29">
        <f>O15+O19+O24+O29+O32+O37+O45+O51+O60+O64+O69+O74+O80+O91+O97+O101+O104+O110+O114+O118+O125+O130+O137+O142+O148+O152+O156+O161</f>
        <v>2012</v>
      </c>
      <c r="P165" s="29">
        <f>P15+P19+P24+P29+P32+P37+P45+P51+P60+P64+P69+P74+P80+P91+P97+P101+P104+P110+P114+P118+P125+P130+P137+P142+P148+P152+P156+P161</f>
        <v>40</v>
      </c>
      <c r="Q165" s="29">
        <f>Q15+Q19+Q24+Q29+Q32+Q37+Q45+Q51+Q60+Q64+Q69+Q74+Q80+Q91+Q97+Q101+Q104+Q110+Q114+Q118+Q125+Q130+Q137+Q142+Q148+Q152+Q156+Q161</f>
        <v>0</v>
      </c>
      <c r="R165" s="29">
        <f>R15+R19+R24+R29+R32+R37+R45+R51+R60+R64+R69+R74+R80+R91+R97+R101+R104+R110+R114+R118+R125+R130+R137+R142+R148+R152+R156+R161</f>
        <v>1024</v>
      </c>
      <c r="S165" s="29">
        <f>S15+S19+S24+S29+S32+S37+S45+S51+S60+S64+S69+S74+S80+S91+S97+S101+S104+S110+S114+S118+S125+S130+S137+S142+S148+S152+S156+S161</f>
        <v>946</v>
      </c>
      <c r="T165" s="62">
        <f t="shared" si="29"/>
        <v>90.99954771596562</v>
      </c>
      <c r="U165" s="29">
        <f>U15+U19+U24+U29+U32+U37+U45+U51+U60+U64+U69+U74+U80+U91+U97+U101+U104+U110+U114+U118+U125+U130+U137+U142+U148+U152+U156+U161</f>
        <v>3476</v>
      </c>
      <c r="V165" s="62">
        <f>U165/E165*100</f>
        <v>14.684014869888475</v>
      </c>
      <c r="W165" s="29">
        <f>W15+W19+W24+W29+W32+W37+W45+W51+W60+W64+W69+W74+W80+W91+W97+W101+W104+W110+W114+W118+W125+W130+W137+W142+W148+W152+W156+W161</f>
        <v>3105</v>
      </c>
      <c r="X165" s="62">
        <f>W165/E165*100</f>
        <v>13.116762419736396</v>
      </c>
      <c r="Y165" s="29">
        <f>Y15+Y19+Y24+Y29+Y32+Y37+Y45+Y51+Y60+Y64+Y69+Y74+Y80+Y91+Y97+Y101+Y104+Y110+Y114+Y118+Y125+Y130+Y137+Y142+Y148+Y152+Y156+Y161</f>
        <v>0</v>
      </c>
      <c r="Z165" s="29">
        <f>Z15+Z19+Z24+Z29+Z32+Z37+Z45+Z51+Z60+Z64+Z69+Z74+Z80+Z91+Z97+Z101+Z104+Z110+Z114+Z118+Z125+Z130+Z137+Z142+Z148+Z152+Z156+Z161</f>
        <v>0</v>
      </c>
      <c r="AA165" s="29">
        <f>AA15+AA19+AA24+AA29+AA32+AA37+AA45+AA51+AA60+AA64+AA69+AA74+AA80+AA91+AA97+AA101+AA104+AA110+AA114+AA118+AA125+AA130+AA137+AA142+AA148+AA152+AA156+AA161</f>
        <v>0</v>
      </c>
      <c r="AB165" s="29">
        <f>AB15+AB19+AB24+AB29+AB32+AB37+AB45+AB51+AB60+AB64+AB69+AB74+AB80+AB91+AB97+AB101+AB104+AB110+AB114+AB118+AB125+AB130+AB137+AB142+AB148+AB152+AB156+AB161</f>
        <v>91</v>
      </c>
      <c r="AC165" s="29">
        <f>AC15+AC19+AC24+AC29+AC32+AC37+AC45+AC51+AC60+AC64+AC69+AC74+AC80+AC91+AC97+AC101+AC104+AC110+AC114+AC118+AC125+AC130+AC137+AC142+AC148+AC152+AC156+AC161</f>
        <v>89</v>
      </c>
      <c r="AD165" s="41"/>
      <c r="AE165" s="20"/>
    </row>
    <row r="166" spans="1:31" ht="13.5" customHeight="1">
      <c r="A166" s="24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0"/>
      <c r="AE166" s="20"/>
    </row>
    <row r="167" spans="1:31" ht="21" customHeight="1">
      <c r="A167" s="81"/>
      <c r="B167" s="82"/>
      <c r="C167" s="82"/>
      <c r="D167" s="82"/>
      <c r="E167" s="82"/>
      <c r="F167" s="82"/>
      <c r="G167" s="82"/>
      <c r="H167" s="82"/>
      <c r="I167" s="73"/>
      <c r="J167" s="73"/>
      <c r="K167" s="73"/>
      <c r="L167" s="7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0"/>
      <c r="AE167" s="20"/>
    </row>
    <row r="168" spans="1:31" ht="17.2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23"/>
      <c r="N168" s="23"/>
      <c r="O168" s="23"/>
      <c r="P168" s="23"/>
      <c r="Q168" s="23"/>
      <c r="R168" s="23"/>
      <c r="S168" s="23"/>
      <c r="T168" s="73"/>
      <c r="U168" s="73"/>
      <c r="V168" s="73"/>
      <c r="W168" s="73"/>
      <c r="X168" s="73"/>
      <c r="Y168" s="85"/>
      <c r="Z168" s="86"/>
      <c r="AA168" s="86"/>
      <c r="AB168" s="86"/>
      <c r="AC168" s="86"/>
      <c r="AD168" s="20"/>
      <c r="AE168" s="20"/>
    </row>
    <row r="169" spans="1:31" ht="20.2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35"/>
      <c r="N169" s="35"/>
      <c r="O169" s="35"/>
      <c r="P169" s="35"/>
      <c r="Q169" s="35"/>
      <c r="R169" s="23"/>
      <c r="S169" s="23"/>
      <c r="T169" s="23"/>
      <c r="U169" s="23"/>
      <c r="V169" s="23"/>
      <c r="W169" s="23"/>
      <c r="X169" s="73"/>
      <c r="Y169" s="73"/>
      <c r="Z169" s="73"/>
      <c r="AA169" s="73"/>
      <c r="AB169" s="73"/>
      <c r="AC169" s="73"/>
      <c r="AD169" s="20"/>
      <c r="AE169" s="20"/>
    </row>
    <row r="170" spans="1:31" ht="12" customHeight="1">
      <c r="A170" s="36"/>
      <c r="B170" s="34"/>
      <c r="C170" s="34"/>
      <c r="D170" s="34"/>
      <c r="E170" s="11"/>
      <c r="F170" s="11"/>
      <c r="G170" s="11"/>
      <c r="H170" s="11"/>
      <c r="I170" s="11"/>
      <c r="J170" s="11"/>
      <c r="K170" s="11"/>
      <c r="L170" s="11"/>
      <c r="M170" s="11"/>
      <c r="N170" s="37"/>
      <c r="O170" s="14"/>
      <c r="P170" s="14"/>
      <c r="Q170" s="14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20"/>
      <c r="AE170" s="20"/>
    </row>
    <row r="171" spans="1:31" ht="13.5" customHeight="1">
      <c r="A171" s="33"/>
      <c r="B171" s="34"/>
      <c r="C171" s="34"/>
      <c r="D171" s="27"/>
      <c r="E171" s="26"/>
      <c r="F171" s="11"/>
      <c r="G171" s="11"/>
      <c r="H171" s="11"/>
      <c r="I171" s="11"/>
      <c r="J171" s="25"/>
      <c r="K171" s="25"/>
      <c r="L171" s="25"/>
      <c r="M171" s="25"/>
      <c r="N171" s="37"/>
      <c r="O171" s="14"/>
      <c r="P171" s="14"/>
      <c r="Q171" s="14"/>
      <c r="R171" s="15"/>
      <c r="S171" s="15"/>
      <c r="T171" s="15"/>
      <c r="U171" s="15"/>
      <c r="V171" s="15"/>
      <c r="W171" s="15"/>
      <c r="X171" s="74"/>
      <c r="Y171" s="74"/>
      <c r="Z171" s="74"/>
      <c r="AA171" s="74"/>
      <c r="AB171" s="74"/>
      <c r="AC171" s="74"/>
      <c r="AD171" s="20"/>
      <c r="AE171" s="20"/>
    </row>
    <row r="172" spans="1:31" ht="17.25" customHeight="1">
      <c r="A172" s="9"/>
      <c r="B172" s="87"/>
      <c r="C172" s="87"/>
      <c r="D172" s="10"/>
      <c r="E172" s="10"/>
      <c r="F172" s="10"/>
      <c r="G172" s="10"/>
      <c r="H172" s="10"/>
      <c r="I172" s="10"/>
      <c r="J172" s="77"/>
      <c r="K172" s="77"/>
      <c r="L172" s="77"/>
      <c r="M172" s="9"/>
      <c r="N172" s="9"/>
      <c r="O172" s="14"/>
      <c r="P172" s="14"/>
      <c r="Q172" s="14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20"/>
      <c r="AE172" s="20"/>
    </row>
    <row r="173" spans="1:17" ht="14.25">
      <c r="A173" s="4"/>
      <c r="B173" s="4"/>
      <c r="C173" s="4"/>
      <c r="D173" s="5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4.25">
      <c r="A174" s="4"/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4"/>
      <c r="O174" s="4"/>
      <c r="P174" s="4"/>
      <c r="Q174" s="4"/>
    </row>
    <row r="175" spans="1:17" ht="14.25">
      <c r="A175" s="4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5"/>
      <c r="M175" s="76"/>
      <c r="N175" s="4"/>
      <c r="O175" s="4"/>
      <c r="P175" s="4"/>
      <c r="Q175" s="4"/>
    </row>
  </sheetData>
  <sheetProtection/>
  <mergeCells count="57">
    <mergeCell ref="P10:S10"/>
    <mergeCell ref="O10:O13"/>
    <mergeCell ref="B8:B13"/>
    <mergeCell ref="Q12:Q13"/>
    <mergeCell ref="P11:R11"/>
    <mergeCell ref="S11:S13"/>
    <mergeCell ref="J11:L11"/>
    <mergeCell ref="Y10:Y13"/>
    <mergeCell ref="AB12:AB13"/>
    <mergeCell ref="Z12:Z13"/>
    <mergeCell ref="AC11:AC13"/>
    <mergeCell ref="A8:A13"/>
    <mergeCell ref="O9:T9"/>
    <mergeCell ref="G9:M9"/>
    <mergeCell ref="U8:AC8"/>
    <mergeCell ref="I10:I13"/>
    <mergeCell ref="J10:M10"/>
    <mergeCell ref="Y168:AC168"/>
    <mergeCell ref="AA12:AA13"/>
    <mergeCell ref="A165:B165"/>
    <mergeCell ref="B172:C172"/>
    <mergeCell ref="K12:K13"/>
    <mergeCell ref="C8:C13"/>
    <mergeCell ref="P12:P13"/>
    <mergeCell ref="R12:R13"/>
    <mergeCell ref="G8:T8"/>
    <mergeCell ref="G10:G13"/>
    <mergeCell ref="U9:V9"/>
    <mergeCell ref="Z10:AC10"/>
    <mergeCell ref="D8:E12"/>
    <mergeCell ref="X10:X13"/>
    <mergeCell ref="U10:U13"/>
    <mergeCell ref="W9:AC9"/>
    <mergeCell ref="Z11:AB11"/>
    <mergeCell ref="V10:V13"/>
    <mergeCell ref="W10:W13"/>
    <mergeCell ref="M11:M13"/>
    <mergeCell ref="L175:M175"/>
    <mergeCell ref="J172:L172"/>
    <mergeCell ref="F8:F13"/>
    <mergeCell ref="J12:J13"/>
    <mergeCell ref="L12:L13"/>
    <mergeCell ref="T10:T13"/>
    <mergeCell ref="H10:H13"/>
    <mergeCell ref="T168:X168"/>
    <mergeCell ref="A167:L167"/>
    <mergeCell ref="A168:L168"/>
    <mergeCell ref="A87:A88"/>
    <mergeCell ref="T2:AC2"/>
    <mergeCell ref="T1:AC1"/>
    <mergeCell ref="A169:L169"/>
    <mergeCell ref="X169:AC169"/>
    <mergeCell ref="X171:AC171"/>
    <mergeCell ref="A3:AC3"/>
    <mergeCell ref="A4:AB4"/>
    <mergeCell ref="A5:AB5"/>
    <mergeCell ref="A6:AB6"/>
  </mergeCells>
  <printOptions/>
  <pageMargins left="0.11811023622047245" right="0.11811023622047245" top="0.5511811023622047" bottom="0.35433070866141736" header="0.11811023622047245" footer="0.11811023622047245"/>
  <pageSetup horizontalDpi="180" verticalDpi="180" orientation="landscape" paperSize="9" scale="93" r:id="rId1"/>
  <headerFooter differentFirst="1">
    <oddHeader>&amp;C&amp;P</oddHeader>
  </headerFooter>
  <rowBreaks count="9" manualBreakCount="9">
    <brk id="18" min="2" max="28" man="1"/>
    <brk id="36" min="2" max="28" man="1"/>
    <brk id="50" min="2" max="28" man="1"/>
    <brk id="68" min="2" max="28" man="1"/>
    <brk id="90" min="2" max="28" man="1"/>
    <brk id="109" min="2" max="28" man="1"/>
    <brk id="129" min="2" max="28" man="1"/>
    <brk id="147" min="2" max="28" man="1"/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2024-03-14T14:33:18Z</dcterms:modified>
  <cp:category/>
  <cp:version/>
  <cp:contentType/>
  <cp:contentStatus/>
</cp:coreProperties>
</file>